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List1!$A$1:$L$174</definedName>
  </definedNames>
  <calcPr calcId="124519"/>
</workbook>
</file>

<file path=xl/calcChain.xml><?xml version="1.0" encoding="utf-8"?>
<calcChain xmlns="http://schemas.openxmlformats.org/spreadsheetml/2006/main">
  <c r="D89" i="1"/>
  <c r="J123"/>
  <c r="I123" s="1"/>
  <c r="H123" s="1"/>
  <c r="G123" s="1"/>
  <c r="F123" s="1"/>
  <c r="E123" s="1"/>
  <c r="C123" s="1"/>
  <c r="C122"/>
  <c r="E15"/>
  <c r="F15"/>
  <c r="G15"/>
  <c r="H15"/>
  <c r="I15"/>
  <c r="J15"/>
  <c r="D15"/>
  <c r="C16"/>
  <c r="C150"/>
  <c r="C108"/>
  <c r="C165"/>
  <c r="J90"/>
  <c r="J69"/>
  <c r="F85" l="1"/>
  <c r="C168"/>
  <c r="C148"/>
  <c r="C149"/>
  <c r="C152"/>
  <c r="C154"/>
  <c r="C155"/>
  <c r="C156"/>
  <c r="C158"/>
  <c r="C160"/>
  <c r="C161"/>
  <c r="C163"/>
  <c r="C164"/>
  <c r="C145"/>
  <c r="C139"/>
  <c r="C140"/>
  <c r="C126"/>
  <c r="C127"/>
  <c r="C129"/>
  <c r="C131"/>
  <c r="C133"/>
  <c r="C135"/>
  <c r="C91"/>
  <c r="C92"/>
  <c r="C93"/>
  <c r="C94"/>
  <c r="C96"/>
  <c r="C97"/>
  <c r="C98"/>
  <c r="C100"/>
  <c r="C101"/>
  <c r="C103"/>
  <c r="C104"/>
  <c r="C105"/>
  <c r="C106"/>
  <c r="C107"/>
  <c r="C110"/>
  <c r="C111"/>
  <c r="C112"/>
  <c r="C114"/>
  <c r="C115"/>
  <c r="C116"/>
  <c r="C118"/>
  <c r="C119"/>
  <c r="C121"/>
  <c r="C70"/>
  <c r="C71"/>
  <c r="C72"/>
  <c r="C73"/>
  <c r="C74"/>
  <c r="C76"/>
  <c r="C78"/>
  <c r="C79"/>
  <c r="C80"/>
  <c r="C82"/>
  <c r="C83"/>
  <c r="C84"/>
  <c r="C86"/>
  <c r="C88"/>
  <c r="C67"/>
  <c r="C65"/>
  <c r="C63"/>
  <c r="C61"/>
  <c r="C60"/>
  <c r="C59"/>
  <c r="C55"/>
  <c r="C54"/>
  <c r="C53"/>
  <c r="C52"/>
  <c r="C50"/>
  <c r="C49"/>
  <c r="C48"/>
  <c r="C47"/>
  <c r="C46"/>
  <c r="C45"/>
  <c r="C44"/>
  <c r="C37"/>
  <c r="C35"/>
  <c r="C33"/>
  <c r="C32"/>
  <c r="C30"/>
  <c r="C29"/>
  <c r="C28"/>
  <c r="C27"/>
  <c r="C25"/>
  <c r="C24"/>
  <c r="C22"/>
  <c r="C21"/>
  <c r="C19"/>
  <c r="C18"/>
  <c r="C17"/>
  <c r="J162"/>
  <c r="J159"/>
  <c r="J157"/>
  <c r="J153"/>
  <c r="J151"/>
  <c r="J147"/>
  <c r="J144"/>
  <c r="J143" s="1"/>
  <c r="J138"/>
  <c r="J137" s="1"/>
  <c r="J136" s="1"/>
  <c r="J134"/>
  <c r="J132"/>
  <c r="J130"/>
  <c r="J128"/>
  <c r="J125"/>
  <c r="J120"/>
  <c r="J117"/>
  <c r="J113"/>
  <c r="J109"/>
  <c r="J102"/>
  <c r="J99"/>
  <c r="J95"/>
  <c r="J89" s="1"/>
  <c r="J87"/>
  <c r="J85"/>
  <c r="J81"/>
  <c r="J77"/>
  <c r="J75"/>
  <c r="J66"/>
  <c r="J64"/>
  <c r="J62"/>
  <c r="J58"/>
  <c r="J51"/>
  <c r="J43"/>
  <c r="J36"/>
  <c r="J34"/>
  <c r="J31"/>
  <c r="J26"/>
  <c r="J23"/>
  <c r="J20"/>
  <c r="J167"/>
  <c r="J166" s="1"/>
  <c r="E43"/>
  <c r="F43"/>
  <c r="G43"/>
  <c r="H43"/>
  <c r="I43"/>
  <c r="D43"/>
  <c r="J146" l="1"/>
  <c r="C43"/>
  <c r="J142"/>
  <c r="J124"/>
  <c r="J68"/>
  <c r="J57"/>
  <c r="J42"/>
  <c r="J14"/>
  <c r="J13" s="1"/>
  <c r="E109"/>
  <c r="F109"/>
  <c r="G109"/>
  <c r="H109"/>
  <c r="I109"/>
  <c r="D109"/>
  <c r="D132"/>
  <c r="E132"/>
  <c r="F132"/>
  <c r="G132"/>
  <c r="H132"/>
  <c r="I132"/>
  <c r="C132" l="1"/>
  <c r="C15"/>
  <c r="C109"/>
  <c r="J56"/>
  <c r="J41" s="1"/>
  <c r="J40" s="1"/>
  <c r="J169"/>
  <c r="E51"/>
  <c r="F51"/>
  <c r="G51"/>
  <c r="H51"/>
  <c r="I51"/>
  <c r="E58"/>
  <c r="F58"/>
  <c r="G58"/>
  <c r="H58"/>
  <c r="I58"/>
  <c r="E62"/>
  <c r="F62"/>
  <c r="G62"/>
  <c r="H62"/>
  <c r="I62"/>
  <c r="E64"/>
  <c r="F64"/>
  <c r="G64"/>
  <c r="H64"/>
  <c r="I64"/>
  <c r="E66"/>
  <c r="F66"/>
  <c r="G66"/>
  <c r="H66"/>
  <c r="I66"/>
  <c r="E69"/>
  <c r="F69"/>
  <c r="G69"/>
  <c r="H69"/>
  <c r="I69"/>
  <c r="D69"/>
  <c r="E75"/>
  <c r="F75"/>
  <c r="G75"/>
  <c r="H75"/>
  <c r="I75"/>
  <c r="E77"/>
  <c r="F77"/>
  <c r="G77"/>
  <c r="H77"/>
  <c r="I77"/>
  <c r="E81"/>
  <c r="F81"/>
  <c r="G81"/>
  <c r="H81"/>
  <c r="I81"/>
  <c r="E85"/>
  <c r="G85"/>
  <c r="H85"/>
  <c r="I85"/>
  <c r="E87"/>
  <c r="F87"/>
  <c r="G87"/>
  <c r="H87"/>
  <c r="I87"/>
  <c r="E90"/>
  <c r="F90"/>
  <c r="G90"/>
  <c r="H90"/>
  <c r="I90"/>
  <c r="E95"/>
  <c r="F95"/>
  <c r="G95"/>
  <c r="H95"/>
  <c r="I95"/>
  <c r="E99"/>
  <c r="F99"/>
  <c r="G99"/>
  <c r="H99"/>
  <c r="I99"/>
  <c r="E102"/>
  <c r="F102"/>
  <c r="G102"/>
  <c r="H102"/>
  <c r="I102"/>
  <c r="E113"/>
  <c r="F113"/>
  <c r="G113"/>
  <c r="H113"/>
  <c r="I113"/>
  <c r="E117"/>
  <c r="F117"/>
  <c r="G117"/>
  <c r="H117"/>
  <c r="I117"/>
  <c r="E120"/>
  <c r="F120"/>
  <c r="G120"/>
  <c r="H120"/>
  <c r="I120"/>
  <c r="E125"/>
  <c r="F125"/>
  <c r="G125"/>
  <c r="H125"/>
  <c r="I125"/>
  <c r="E128"/>
  <c r="F128"/>
  <c r="G128"/>
  <c r="H128"/>
  <c r="I128"/>
  <c r="E130"/>
  <c r="F130"/>
  <c r="G130"/>
  <c r="H130"/>
  <c r="I130"/>
  <c r="E134"/>
  <c r="F134"/>
  <c r="G134"/>
  <c r="H134"/>
  <c r="I134"/>
  <c r="I124" s="1"/>
  <c r="E138"/>
  <c r="F138"/>
  <c r="F137" s="1"/>
  <c r="F136" s="1"/>
  <c r="G138"/>
  <c r="G137" s="1"/>
  <c r="G136" s="1"/>
  <c r="H138"/>
  <c r="H137" s="1"/>
  <c r="H136" s="1"/>
  <c r="I138"/>
  <c r="I137" s="1"/>
  <c r="I136" s="1"/>
  <c r="E144"/>
  <c r="E143" s="1"/>
  <c r="F144"/>
  <c r="F143" s="1"/>
  <c r="G144"/>
  <c r="G143" s="1"/>
  <c r="H144"/>
  <c r="H143" s="1"/>
  <c r="I144"/>
  <c r="I143" s="1"/>
  <c r="E147"/>
  <c r="F147"/>
  <c r="G147"/>
  <c r="H147"/>
  <c r="I147"/>
  <c r="E151"/>
  <c r="F151"/>
  <c r="G151"/>
  <c r="H151"/>
  <c r="I151"/>
  <c r="E153"/>
  <c r="F153"/>
  <c r="G153"/>
  <c r="H153"/>
  <c r="I153"/>
  <c r="E157"/>
  <c r="F157"/>
  <c r="G157"/>
  <c r="H157"/>
  <c r="I157"/>
  <c r="E159"/>
  <c r="F159"/>
  <c r="G159"/>
  <c r="H159"/>
  <c r="I159"/>
  <c r="E162"/>
  <c r="F162"/>
  <c r="G162"/>
  <c r="H162"/>
  <c r="I162"/>
  <c r="E167"/>
  <c r="E166" s="1"/>
  <c r="F167"/>
  <c r="G167"/>
  <c r="G166" s="1"/>
  <c r="H167"/>
  <c r="H166" s="1"/>
  <c r="I167"/>
  <c r="I166" s="1"/>
  <c r="D138"/>
  <c r="D117"/>
  <c r="D64"/>
  <c r="H146" l="1"/>
  <c r="F146"/>
  <c r="I89"/>
  <c r="G89"/>
  <c r="C64"/>
  <c r="I146"/>
  <c r="G146"/>
  <c r="E146"/>
  <c r="C117"/>
  <c r="H89"/>
  <c r="F89"/>
  <c r="E89"/>
  <c r="C69"/>
  <c r="E137"/>
  <c r="C138"/>
  <c r="F124"/>
  <c r="F166"/>
  <c r="G124"/>
  <c r="H124"/>
  <c r="E124"/>
  <c r="I42"/>
  <c r="G42"/>
  <c r="E42"/>
  <c r="H42"/>
  <c r="F42"/>
  <c r="I142"/>
  <c r="H142"/>
  <c r="F142"/>
  <c r="G142"/>
  <c r="G68"/>
  <c r="H68"/>
  <c r="H57"/>
  <c r="F57"/>
  <c r="I57"/>
  <c r="G57"/>
  <c r="E57"/>
  <c r="F68"/>
  <c r="E68"/>
  <c r="I68"/>
  <c r="D51"/>
  <c r="D62"/>
  <c r="C62" s="1"/>
  <c r="E26"/>
  <c r="F26"/>
  <c r="G26"/>
  <c r="H26"/>
  <c r="I26"/>
  <c r="D26"/>
  <c r="E34"/>
  <c r="F34"/>
  <c r="G34"/>
  <c r="H34"/>
  <c r="I34"/>
  <c r="D34"/>
  <c r="E31"/>
  <c r="F31"/>
  <c r="G31"/>
  <c r="H31"/>
  <c r="I31"/>
  <c r="D31"/>
  <c r="E23"/>
  <c r="F23"/>
  <c r="G23"/>
  <c r="H23"/>
  <c r="I23"/>
  <c r="D23"/>
  <c r="E20"/>
  <c r="F20"/>
  <c r="G20"/>
  <c r="H20"/>
  <c r="I20"/>
  <c r="I14" s="1"/>
  <c r="D20"/>
  <c r="D14" s="1"/>
  <c r="D36"/>
  <c r="E36"/>
  <c r="F36"/>
  <c r="G36"/>
  <c r="H36"/>
  <c r="I36"/>
  <c r="D153"/>
  <c r="C153" s="1"/>
  <c r="D159"/>
  <c r="C159" s="1"/>
  <c r="D75"/>
  <c r="C75" s="1"/>
  <c r="D162"/>
  <c r="C162" s="1"/>
  <c r="D157"/>
  <c r="C157" s="1"/>
  <c r="D151"/>
  <c r="C151" s="1"/>
  <c r="D147"/>
  <c r="D146" s="1"/>
  <c r="D128"/>
  <c r="C128" s="1"/>
  <c r="D120"/>
  <c r="C120" s="1"/>
  <c r="D113"/>
  <c r="C113" s="1"/>
  <c r="D102"/>
  <c r="C102" s="1"/>
  <c r="D77"/>
  <c r="C77" s="1"/>
  <c r="D58"/>
  <c r="C58" s="1"/>
  <c r="D66"/>
  <c r="C66" s="1"/>
  <c r="D81"/>
  <c r="C81" s="1"/>
  <c r="D85"/>
  <c r="C85" s="1"/>
  <c r="D87"/>
  <c r="C87" s="1"/>
  <c r="D90"/>
  <c r="D95"/>
  <c r="C95" s="1"/>
  <c r="D99"/>
  <c r="C99" s="1"/>
  <c r="D134"/>
  <c r="C134" s="1"/>
  <c r="D125"/>
  <c r="C125" s="1"/>
  <c r="D130"/>
  <c r="C130" s="1"/>
  <c r="D144"/>
  <c r="C144" s="1"/>
  <c r="D167"/>
  <c r="D166" s="1"/>
  <c r="C36" l="1"/>
  <c r="C31"/>
  <c r="C166"/>
  <c r="C20"/>
  <c r="C23"/>
  <c r="C34"/>
  <c r="C167"/>
  <c r="C147"/>
  <c r="C90"/>
  <c r="D42"/>
  <c r="C42" s="1"/>
  <c r="C51"/>
  <c r="E142"/>
  <c r="C146"/>
  <c r="E136"/>
  <c r="C26"/>
  <c r="D124"/>
  <c r="C124" s="1"/>
  <c r="D57"/>
  <c r="C57" s="1"/>
  <c r="E14"/>
  <c r="E13" s="1"/>
  <c r="G14"/>
  <c r="G13" s="1"/>
  <c r="H14"/>
  <c r="H13" s="1"/>
  <c r="H56"/>
  <c r="H41" s="1"/>
  <c r="F14"/>
  <c r="F56"/>
  <c r="F41" s="1"/>
  <c r="F40" s="1"/>
  <c r="H169"/>
  <c r="E56"/>
  <c r="G56"/>
  <c r="G41" s="1"/>
  <c r="G40" s="1"/>
  <c r="H40"/>
  <c r="G169"/>
  <c r="I169"/>
  <c r="F169"/>
  <c r="E169"/>
  <c r="D68"/>
  <c r="C68" s="1"/>
  <c r="C89"/>
  <c r="I56"/>
  <c r="I41" s="1"/>
  <c r="I40" s="1"/>
  <c r="I13"/>
  <c r="D13"/>
  <c r="D143"/>
  <c r="C143" s="1"/>
  <c r="C14" l="1"/>
  <c r="C13" s="1"/>
  <c r="F13"/>
  <c r="E41"/>
  <c r="D56"/>
  <c r="C56" s="1"/>
  <c r="D142"/>
  <c r="C142" s="1"/>
  <c r="E40" l="1"/>
  <c r="D137"/>
  <c r="D169" l="1"/>
  <c r="C169" s="1"/>
  <c r="C137"/>
  <c r="D136"/>
  <c r="C136" s="1"/>
  <c r="D41" l="1"/>
  <c r="D40" l="1"/>
  <c r="C40" s="1"/>
  <c r="C41"/>
</calcChain>
</file>

<file path=xl/sharedStrings.xml><?xml version="1.0" encoding="utf-8"?>
<sst xmlns="http://schemas.openxmlformats.org/spreadsheetml/2006/main" count="180" uniqueCount="171">
  <si>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</si>
  <si>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</si>
  <si>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</si>
  <si>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</si>
  <si>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</si>
  <si>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</si>
  <si>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</si>
  <si>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</si>
  <si>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</si>
  <si>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</si>
  <si>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</si>
  <si>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</si>
  <si>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</si>
  <si>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</si>
  <si>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</si>
  <si>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</si>
  <si>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</si>
  <si>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</si>
  <si>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</si>
  <si>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</si>
  <si>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</si>
  <si>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</si>
  <si>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</si>
  <si>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</si>
  <si>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</si>
  <si>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</si>
  <si>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</si>
  <si>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</si>
  <si>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</si>
  <si>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</si>
  <si>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</si>
  <si>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</si>
  <si>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</si>
  <si>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</si>
  <si>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</si>
  <si>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</si>
  <si>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</si>
  <si>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</si>
  <si>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</si>
  <si>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</si>
  <si>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</si>
  <si>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</si>
  <si>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</si>
  <si>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</si>
  <si>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</si>
  <si>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</si>
  <si>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</si>
  <si>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</si>
  <si>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</si>
  <si>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</si>
  <si>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</si>
  <si>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</si>
  <si>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</si>
  <si>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</si>
  <si>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</si>
  <si>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</si>
  <si>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</si>
  <si>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</si>
  <si>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</si>
  <si>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</si>
  <si>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</si>
  <si>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</si>
  <si>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</si>
  <si>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</si>
  <si>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</si>
  <si>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</si>
  <si>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</si>
  <si>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</si>
  <si>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</si>
  <si>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</si>
  <si>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</si>
  <si>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</si>
  <si>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</si>
  <si>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</si>
  <si>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</si>
  <si>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</si>
  <si>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</si>
  <si>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</si>
  <si>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</si>
  <si>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</si>
  <si>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</si>
  <si>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</si>
  <si>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</si>
  <si>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</si>
  <si>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</si>
  <si>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</si>
  <si>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</si>
  <si>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</si>
  <si>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</si>
  <si>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</si>
  <si>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</si>
  <si>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</si>
  <si>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</si>
  <si>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</si>
  <si>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</si>
  <si>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</si>
  <si>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</si>
  <si>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</si>
  <si>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</si>
  <si>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</si>
  <si>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</si>
  <si>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</si>
  <si>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</si>
  <si>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</si>
  <si>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</si>
  <si>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</si>
  <si>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</si>
  <si>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</si>
  <si>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</si>
  <si>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</si>
  <si>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</si>
  <si>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</si>
  <si>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</si>
  <si>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</si>
  <si>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</si>
  <si>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</si>
  <si>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</si>
  <si>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</si>
  <si>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</si>
  <si>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</si>
  <si>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</si>
  <si>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</si>
  <si>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</si>
  <si>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</si>
  <si>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</si>
  <si>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</si>
  <si>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</si>
  <si>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</si>
  <si>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</si>
  <si>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</si>
  <si>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</si>
  <si>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</si>
  <si>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</si>
  <si>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</si>
  <si>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</si>
  <si>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</si>
  <si>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</si>
  <si>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</si>
  <si>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</si>
  <si>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</si>
  <si>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</si>
  <si>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</si>
  <si>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</si>
  <si>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</si>
  <si>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</si>
  <si>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</si>
  <si>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</si>
  <si>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</si>
  <si>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</si>
  <si>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</si>
  <si>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</si>
  <si>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</si>
  <si>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</si>
  <si>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</si>
  <si>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</si>
  <si>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</si>
  <si>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</si>
  <si>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</si>
  <si>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 xml:space="preserve">Županija dod. </t>
  </si>
  <si>
    <t>Tekuće pomoći iz proračuna koji nije nadl.-žššs</t>
  </si>
  <si>
    <t>Rashodi za zaposlene</t>
  </si>
  <si>
    <t>Uplate učenika; izleti,terenska nastava</t>
  </si>
  <si>
    <t>Najam sportske dvorane</t>
  </si>
  <si>
    <t>Ostala uredska oprema</t>
  </si>
  <si>
    <t>Prva izmjena financijskog plana za 2019. godinu</t>
  </si>
  <si>
    <r>
      <rPr>
        <b/>
        <sz val="12"/>
        <rFont val="Arial"/>
        <family val="2"/>
        <charset val="238"/>
      </rPr>
      <t>PLAN 2019</t>
    </r>
    <r>
      <rPr>
        <b/>
        <sz val="18"/>
        <rFont val="Arial"/>
        <family val="2"/>
        <charset val="238"/>
      </rPr>
      <t>.</t>
    </r>
  </si>
  <si>
    <t>Tekuće pomoći od HZMO-a, HZZ-a i HZZO-a</t>
  </si>
  <si>
    <t>Naknade ostalih troškova( bez zapošljavanja)</t>
  </si>
  <si>
    <t>U Donjoj Stubici, 05.06.2019.</t>
  </si>
  <si>
    <t>URBROJ:2113/01-380-5-04-19-1</t>
  </si>
  <si>
    <t>KLASA: 400-01/19-01/02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</si>
</sst>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Obično" xfId="0" builtinId="0"/>
    <cellStyle name="Obično_List4" xfId="2"/>
    <cellStyle name="Obično_List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view="pageBreakPreview" zoomScale="60" workbookViewId="0">
      <selection activeCell="E6" sqref="E6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2" width="15.7109375" style="1" bestFit="1" customWidth="1"/>
    <col min="13" max="16384" width="9.140625" style="1"/>
  </cols>
  <sheetData>
    <row r="1" spans="1:10" ht="20.25">
      <c r="A1" s="63" t="s">
        <v>94</v>
      </c>
      <c r="B1" s="64"/>
    </row>
    <row r="2" spans="1:10" ht="20.25">
      <c r="A2" s="12" t="s">
        <v>146</v>
      </c>
      <c r="B2" s="64"/>
    </row>
    <row r="3" spans="1:10" ht="20.25">
      <c r="A3" s="12" t="s">
        <v>147</v>
      </c>
      <c r="B3" s="64"/>
    </row>
    <row r="4" spans="1:10" ht="20.25">
      <c r="A4" s="119" t="s">
        <v>170</v>
      </c>
      <c r="B4" s="64"/>
    </row>
    <row r="5" spans="1:10">
      <c r="A5" s="45" t="s">
        <v>169</v>
      </c>
      <c r="B5" s="45"/>
      <c r="C5" s="46"/>
      <c r="D5" s="46"/>
      <c r="E5" s="46"/>
      <c r="F5" s="46"/>
      <c r="G5" s="46"/>
      <c r="H5" s="46"/>
      <c r="I5" s="46"/>
    </row>
    <row r="6" spans="1:10">
      <c r="A6" s="45"/>
      <c r="B6" s="45"/>
      <c r="C6" s="46"/>
      <c r="D6" s="46"/>
      <c r="E6" s="46"/>
      <c r="F6" s="46"/>
      <c r="G6" s="46"/>
      <c r="H6" s="46"/>
      <c r="I6" s="46"/>
    </row>
    <row r="7" spans="1:10">
      <c r="A7" s="45"/>
      <c r="B7" s="45"/>
      <c r="C7" s="46"/>
      <c r="D7" s="46"/>
      <c r="E7" s="46"/>
      <c r="F7" s="46"/>
      <c r="G7" s="46"/>
      <c r="H7" s="46"/>
      <c r="I7" s="46"/>
    </row>
    <row r="8" spans="1:10">
      <c r="A8" s="45"/>
      <c r="B8" s="45"/>
      <c r="C8" s="46"/>
      <c r="D8" s="46"/>
      <c r="E8" s="46"/>
      <c r="F8" s="46"/>
      <c r="G8" s="46"/>
      <c r="H8" s="46"/>
      <c r="I8" s="46"/>
    </row>
    <row r="9" spans="1:10" ht="23.25">
      <c r="A9" s="169" t="s">
        <v>164</v>
      </c>
      <c r="B9" s="170"/>
      <c r="C9" s="170"/>
      <c r="D9" s="170"/>
      <c r="E9" s="170"/>
      <c r="F9" s="170"/>
      <c r="G9" s="170"/>
      <c r="H9" s="65"/>
      <c r="I9" s="65"/>
    </row>
    <row r="10" spans="1:10" ht="24" thickBot="1">
      <c r="A10" s="77"/>
      <c r="B10" s="78"/>
      <c r="C10" s="78"/>
      <c r="D10" s="129"/>
      <c r="E10" s="78"/>
      <c r="F10" s="78"/>
      <c r="G10" s="129"/>
      <c r="H10" s="78"/>
      <c r="I10" s="129"/>
    </row>
    <row r="11" spans="1:10" ht="24" thickBot="1">
      <c r="A11" s="99" t="s">
        <v>130</v>
      </c>
      <c r="B11" s="96" t="s">
        <v>131</v>
      </c>
      <c r="C11" s="100" t="s">
        <v>165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51" t="s">
        <v>134</v>
      </c>
      <c r="J11" s="127" t="s">
        <v>158</v>
      </c>
    </row>
    <row r="12" spans="1:10" ht="23.25">
      <c r="A12" s="84"/>
      <c r="B12" s="95" t="s">
        <v>129</v>
      </c>
      <c r="C12" s="85"/>
      <c r="D12" s="85"/>
      <c r="E12" s="85"/>
      <c r="F12" s="85"/>
      <c r="G12" s="85"/>
      <c r="H12" s="85"/>
      <c r="I12" s="152"/>
      <c r="J12" s="158"/>
    </row>
    <row r="13" spans="1:10">
      <c r="A13" s="104" t="s">
        <v>135</v>
      </c>
      <c r="B13" s="105" t="s">
        <v>93</v>
      </c>
      <c r="C13" s="106">
        <f>C14+C36</f>
        <v>7536958</v>
      </c>
      <c r="D13" s="106">
        <f t="shared" ref="D13:J13" si="0">SUM(D14+D36)</f>
        <v>5517000</v>
      </c>
      <c r="E13" s="106">
        <f t="shared" si="0"/>
        <v>1020088</v>
      </c>
      <c r="F13" s="106">
        <f t="shared" si="0"/>
        <v>504870</v>
      </c>
      <c r="G13" s="106">
        <f t="shared" si="0"/>
        <v>15000</v>
      </c>
      <c r="H13" s="106">
        <f t="shared" si="0"/>
        <v>0</v>
      </c>
      <c r="I13" s="130">
        <f t="shared" si="0"/>
        <v>160000</v>
      </c>
      <c r="J13" s="106">
        <f t="shared" si="0"/>
        <v>320000</v>
      </c>
    </row>
    <row r="14" spans="1:10" s="98" customFormat="1">
      <c r="A14" s="107">
        <v>6</v>
      </c>
      <c r="B14" s="35" t="s">
        <v>115</v>
      </c>
      <c r="C14" s="32">
        <f>SUM(D14:I14:J14)</f>
        <v>7535988</v>
      </c>
      <c r="D14" s="32">
        <f>SUM(D15+D20+D23+D26+D31+D34)</f>
        <v>5517000</v>
      </c>
      <c r="E14" s="32">
        <f t="shared" ref="E14:J14" si="1">SUM(E15+E20+E23+E26+E31+E34)</f>
        <v>1020088</v>
      </c>
      <c r="F14" s="32">
        <f t="shared" si="1"/>
        <v>503900</v>
      </c>
      <c r="G14" s="32">
        <f t="shared" si="1"/>
        <v>15000</v>
      </c>
      <c r="H14" s="32">
        <f t="shared" si="1"/>
        <v>0</v>
      </c>
      <c r="I14" s="131">
        <f t="shared" si="1"/>
        <v>160000</v>
      </c>
      <c r="J14" s="32">
        <f t="shared" si="1"/>
        <v>320000</v>
      </c>
    </row>
    <row r="15" spans="1:10" s="98" customFormat="1" ht="47.25">
      <c r="A15" s="86">
        <v>63</v>
      </c>
      <c r="B15" s="125" t="s">
        <v>151</v>
      </c>
      <c r="C15" s="30">
        <f t="shared" ref="C15:C37" si="2">SUM(D15:J15)</f>
        <v>5677000</v>
      </c>
      <c r="D15" s="30">
        <f>SUM(D16:D19)</f>
        <v>5517000</v>
      </c>
      <c r="E15" s="30">
        <f t="shared" ref="E15:J15" si="3">SUM(E16:E19)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160000</v>
      </c>
      <c r="J15" s="30">
        <f t="shared" si="3"/>
        <v>0</v>
      </c>
    </row>
    <row r="16" spans="1:10" s="164" customFormat="1" ht="31.5">
      <c r="A16" s="87">
        <v>63414</v>
      </c>
      <c r="B16" s="165" t="s">
        <v>166</v>
      </c>
      <c r="C16" s="76">
        <f>SUM(D16:J16)</f>
        <v>7000</v>
      </c>
      <c r="D16" s="162">
        <v>7000</v>
      </c>
      <c r="E16" s="162"/>
      <c r="F16" s="162"/>
      <c r="G16" s="162"/>
      <c r="H16" s="162"/>
      <c r="I16" s="163"/>
      <c r="J16" s="162"/>
    </row>
    <row r="17" spans="1:10" s="98" customFormat="1" ht="31.5">
      <c r="A17" s="120">
        <v>63612</v>
      </c>
      <c r="B17" s="121" t="s">
        <v>150</v>
      </c>
      <c r="C17" s="126">
        <f t="shared" si="2"/>
        <v>5509000</v>
      </c>
      <c r="D17" s="122">
        <v>5509000</v>
      </c>
      <c r="E17" s="122"/>
      <c r="F17" s="122"/>
      <c r="G17" s="122"/>
      <c r="H17" s="122"/>
      <c r="I17" s="153">
        <v>0</v>
      </c>
      <c r="J17" s="159"/>
    </row>
    <row r="18" spans="1:10" s="98" customFormat="1" ht="31.5">
      <c r="A18" s="120">
        <v>63613</v>
      </c>
      <c r="B18" s="121" t="s">
        <v>149</v>
      </c>
      <c r="C18" s="126">
        <f t="shared" si="2"/>
        <v>160000</v>
      </c>
      <c r="D18" s="122"/>
      <c r="E18" s="122"/>
      <c r="F18" s="122"/>
      <c r="G18" s="122"/>
      <c r="H18" s="122"/>
      <c r="I18" s="153">
        <v>160000</v>
      </c>
      <c r="J18" s="159"/>
    </row>
    <row r="19" spans="1:10" s="98" customFormat="1" ht="31.5">
      <c r="A19" s="120">
        <v>636112</v>
      </c>
      <c r="B19" s="121" t="s">
        <v>159</v>
      </c>
      <c r="C19" s="126">
        <f t="shared" si="2"/>
        <v>1000</v>
      </c>
      <c r="D19" s="122">
        <v>1000</v>
      </c>
      <c r="E19" s="122"/>
      <c r="F19" s="122"/>
      <c r="G19" s="122"/>
      <c r="H19" s="122"/>
      <c r="I19" s="153"/>
      <c r="J19" s="159"/>
    </row>
    <row r="20" spans="1:10">
      <c r="A20" s="86">
        <v>64</v>
      </c>
      <c r="B20" s="36" t="s">
        <v>116</v>
      </c>
      <c r="C20" s="30">
        <f t="shared" si="2"/>
        <v>10000</v>
      </c>
      <c r="D20" s="30">
        <f>SUM(D21+D22)</f>
        <v>0</v>
      </c>
      <c r="E20" s="30">
        <f t="shared" ref="E20:J20" si="4">SUM(E21+E22)</f>
        <v>0</v>
      </c>
      <c r="F20" s="30">
        <f t="shared" si="4"/>
        <v>10000</v>
      </c>
      <c r="G20" s="30">
        <f t="shared" si="4"/>
        <v>0</v>
      </c>
      <c r="H20" s="30">
        <f t="shared" si="4"/>
        <v>0</v>
      </c>
      <c r="I20" s="132">
        <f t="shared" si="4"/>
        <v>0</v>
      </c>
      <c r="J20" s="30">
        <f t="shared" si="4"/>
        <v>0</v>
      </c>
    </row>
    <row r="21" spans="1:10">
      <c r="A21" s="87">
        <v>64199</v>
      </c>
      <c r="B21" s="88" t="s">
        <v>117</v>
      </c>
      <c r="C21" s="76">
        <f t="shared" si="2"/>
        <v>0</v>
      </c>
      <c r="D21" s="102"/>
      <c r="E21" s="102"/>
      <c r="F21" s="102"/>
      <c r="G21" s="102"/>
      <c r="H21" s="102"/>
      <c r="I21" s="112"/>
      <c r="J21" s="159"/>
    </row>
    <row r="22" spans="1:10">
      <c r="A22" s="87">
        <v>64224</v>
      </c>
      <c r="B22" s="88" t="s">
        <v>118</v>
      </c>
      <c r="C22" s="76">
        <f t="shared" si="2"/>
        <v>10000</v>
      </c>
      <c r="D22" s="102"/>
      <c r="E22" s="102"/>
      <c r="F22" s="102">
        <v>10000</v>
      </c>
      <c r="G22" s="102"/>
      <c r="H22" s="102"/>
      <c r="I22" s="112"/>
      <c r="J22" s="159"/>
    </row>
    <row r="23" spans="1:10" s="98" customFormat="1">
      <c r="A23" s="123">
        <v>65</v>
      </c>
      <c r="B23" s="97" t="s">
        <v>121</v>
      </c>
      <c r="C23" s="30">
        <f t="shared" si="2"/>
        <v>443900</v>
      </c>
      <c r="D23" s="52">
        <f>SUM(D24+D25)</f>
        <v>0</v>
      </c>
      <c r="E23" s="52">
        <f t="shared" ref="E23:J23" si="5">SUM(E24+E25)</f>
        <v>0</v>
      </c>
      <c r="F23" s="52">
        <f t="shared" si="5"/>
        <v>443900</v>
      </c>
      <c r="G23" s="52">
        <f t="shared" si="5"/>
        <v>0</v>
      </c>
      <c r="H23" s="52">
        <f t="shared" si="5"/>
        <v>0</v>
      </c>
      <c r="I23" s="133">
        <f t="shared" si="5"/>
        <v>0</v>
      </c>
      <c r="J23" s="52">
        <f t="shared" si="5"/>
        <v>0</v>
      </c>
    </row>
    <row r="24" spans="1:10" ht="31.5">
      <c r="A24" s="87">
        <v>65264</v>
      </c>
      <c r="B24" s="88" t="s">
        <v>119</v>
      </c>
      <c r="C24" s="76">
        <f t="shared" si="2"/>
        <v>320000</v>
      </c>
      <c r="D24" s="102"/>
      <c r="E24" s="102"/>
      <c r="F24" s="102">
        <v>320000</v>
      </c>
      <c r="G24" s="102"/>
      <c r="H24" s="102"/>
      <c r="I24" s="112"/>
      <c r="J24" s="159"/>
    </row>
    <row r="25" spans="1:10">
      <c r="A25" s="87">
        <v>65269</v>
      </c>
      <c r="B25" s="88" t="s">
        <v>161</v>
      </c>
      <c r="C25" s="76">
        <f t="shared" si="2"/>
        <v>123900</v>
      </c>
      <c r="D25" s="102"/>
      <c r="E25" s="102"/>
      <c r="F25" s="102">
        <v>123900</v>
      </c>
      <c r="G25" s="102"/>
      <c r="H25" s="102"/>
      <c r="I25" s="112"/>
      <c r="J25" s="159"/>
    </row>
    <row r="26" spans="1:10">
      <c r="A26" s="123">
        <v>66</v>
      </c>
      <c r="B26" s="124" t="s">
        <v>122</v>
      </c>
      <c r="C26" s="30">
        <f t="shared" si="2"/>
        <v>65000</v>
      </c>
      <c r="D26" s="52">
        <f>SUM(D27+D28+D29+D30)</f>
        <v>0</v>
      </c>
      <c r="E26" s="52">
        <f t="shared" ref="E26:J26" si="6">SUM(E27+E28+E29+E30)</f>
        <v>0</v>
      </c>
      <c r="F26" s="52">
        <f t="shared" si="6"/>
        <v>50000</v>
      </c>
      <c r="G26" s="52">
        <f t="shared" si="6"/>
        <v>15000</v>
      </c>
      <c r="H26" s="52">
        <f t="shared" si="6"/>
        <v>0</v>
      </c>
      <c r="I26" s="133">
        <f t="shared" si="6"/>
        <v>0</v>
      </c>
      <c r="J26" s="52">
        <f t="shared" si="6"/>
        <v>0</v>
      </c>
    </row>
    <row r="27" spans="1:10">
      <c r="A27" s="87">
        <v>66151</v>
      </c>
      <c r="B27" s="88" t="s">
        <v>120</v>
      </c>
      <c r="C27" s="76">
        <f t="shared" si="2"/>
        <v>50000</v>
      </c>
      <c r="D27" s="102"/>
      <c r="E27" s="102"/>
      <c r="F27" s="102">
        <v>50000</v>
      </c>
      <c r="G27" s="102"/>
      <c r="H27" s="102"/>
      <c r="I27" s="112"/>
      <c r="J27" s="159"/>
    </row>
    <row r="28" spans="1:10" ht="31.5">
      <c r="A28" s="87">
        <v>66314</v>
      </c>
      <c r="B28" s="88" t="s">
        <v>142</v>
      </c>
      <c r="C28" s="76">
        <f t="shared" si="2"/>
        <v>15000</v>
      </c>
      <c r="D28" s="102"/>
      <c r="E28" s="102"/>
      <c r="F28" s="102"/>
      <c r="G28" s="102">
        <v>15000</v>
      </c>
      <c r="H28" s="102"/>
      <c r="I28" s="112"/>
      <c r="J28" s="159"/>
    </row>
    <row r="29" spans="1:10">
      <c r="A29" s="87">
        <v>66321</v>
      </c>
      <c r="B29" s="88" t="s">
        <v>140</v>
      </c>
      <c r="C29" s="76">
        <f t="shared" si="2"/>
        <v>0</v>
      </c>
      <c r="D29" s="102"/>
      <c r="E29" s="102"/>
      <c r="F29" s="102"/>
      <c r="G29" s="102"/>
      <c r="H29" s="102"/>
      <c r="I29" s="112"/>
      <c r="J29" s="159"/>
    </row>
    <row r="30" spans="1:10">
      <c r="A30" s="87">
        <v>66323</v>
      </c>
      <c r="B30" s="88" t="s">
        <v>141</v>
      </c>
      <c r="C30" s="76">
        <f t="shared" si="2"/>
        <v>0</v>
      </c>
      <c r="D30" s="102"/>
      <c r="E30" s="102"/>
      <c r="F30" s="102"/>
      <c r="G30" s="102"/>
      <c r="H30" s="102"/>
      <c r="I30" s="112"/>
      <c r="J30" s="159"/>
    </row>
    <row r="31" spans="1:10">
      <c r="A31" s="123">
        <v>67</v>
      </c>
      <c r="B31" s="124" t="s">
        <v>123</v>
      </c>
      <c r="C31" s="30">
        <f t="shared" si="2"/>
        <v>1340088</v>
      </c>
      <c r="D31" s="52">
        <f>SUM(D32+D33)</f>
        <v>0</v>
      </c>
      <c r="E31" s="52">
        <f t="shared" ref="E31:J31" si="7">SUM(E32+E33)</f>
        <v>1020088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133">
        <f t="shared" si="7"/>
        <v>0</v>
      </c>
      <c r="J31" s="52">
        <f t="shared" si="7"/>
        <v>320000</v>
      </c>
    </row>
    <row r="32" spans="1:10" ht="31.5">
      <c r="A32" s="87">
        <v>67111</v>
      </c>
      <c r="B32" s="88" t="s">
        <v>152</v>
      </c>
      <c r="C32" s="76">
        <f t="shared" si="2"/>
        <v>1340088</v>
      </c>
      <c r="D32" s="102"/>
      <c r="E32" s="102">
        <v>1020088</v>
      </c>
      <c r="F32" s="102"/>
      <c r="G32" s="102"/>
      <c r="H32" s="102"/>
      <c r="I32" s="112"/>
      <c r="J32" s="159">
        <v>320000</v>
      </c>
    </row>
    <row r="33" spans="1:10">
      <c r="A33" s="87">
        <v>67131</v>
      </c>
      <c r="B33" s="88" t="s">
        <v>124</v>
      </c>
      <c r="C33" s="76">
        <f t="shared" si="2"/>
        <v>0</v>
      </c>
      <c r="D33" s="102"/>
      <c r="E33" s="102"/>
      <c r="F33" s="102"/>
      <c r="G33" s="102"/>
      <c r="H33" s="102"/>
      <c r="I33" s="112"/>
      <c r="J33" s="159"/>
    </row>
    <row r="34" spans="1:10">
      <c r="A34" s="123">
        <v>68</v>
      </c>
      <c r="B34" s="124" t="s">
        <v>127</v>
      </c>
      <c r="C34" s="30">
        <f t="shared" si="2"/>
        <v>0</v>
      </c>
      <c r="D34" s="52">
        <f>SUM(D35)</f>
        <v>0</v>
      </c>
      <c r="E34" s="52">
        <f t="shared" ref="E34:J34" si="8">SUM(E35)</f>
        <v>0</v>
      </c>
      <c r="F34" s="52">
        <f t="shared" si="8"/>
        <v>0</v>
      </c>
      <c r="G34" s="52">
        <f t="shared" si="8"/>
        <v>0</v>
      </c>
      <c r="H34" s="52">
        <f t="shared" si="8"/>
        <v>0</v>
      </c>
      <c r="I34" s="133">
        <f t="shared" si="8"/>
        <v>0</v>
      </c>
      <c r="J34" s="52">
        <f t="shared" si="8"/>
        <v>0</v>
      </c>
    </row>
    <row r="35" spans="1:10">
      <c r="A35" s="87">
        <v>68311</v>
      </c>
      <c r="B35" s="88" t="s">
        <v>156</v>
      </c>
      <c r="C35" s="76">
        <f t="shared" si="2"/>
        <v>0</v>
      </c>
      <c r="D35" s="102"/>
      <c r="E35" s="102"/>
      <c r="F35" s="102"/>
      <c r="G35" s="102"/>
      <c r="H35" s="102"/>
      <c r="I35" s="112"/>
      <c r="J35" s="159"/>
    </row>
    <row r="36" spans="1:10" ht="20.100000000000001" customHeight="1">
      <c r="A36" s="123">
        <v>7</v>
      </c>
      <c r="B36" s="124" t="s">
        <v>125</v>
      </c>
      <c r="C36" s="30">
        <f t="shared" si="2"/>
        <v>970</v>
      </c>
      <c r="D36" s="30">
        <f t="shared" ref="D36:J36" si="9">D37</f>
        <v>0</v>
      </c>
      <c r="E36" s="30">
        <f t="shared" si="9"/>
        <v>0</v>
      </c>
      <c r="F36" s="30">
        <f t="shared" si="9"/>
        <v>970</v>
      </c>
      <c r="G36" s="30">
        <f t="shared" si="9"/>
        <v>0</v>
      </c>
      <c r="H36" s="30">
        <f t="shared" si="9"/>
        <v>0</v>
      </c>
      <c r="I36" s="132">
        <f t="shared" si="9"/>
        <v>0</v>
      </c>
      <c r="J36" s="30">
        <f t="shared" si="9"/>
        <v>0</v>
      </c>
    </row>
    <row r="37" spans="1:10" ht="20.100000000000001" customHeight="1">
      <c r="A37" s="87">
        <v>72111</v>
      </c>
      <c r="B37" s="88" t="s">
        <v>126</v>
      </c>
      <c r="C37" s="76">
        <f t="shared" si="2"/>
        <v>970</v>
      </c>
      <c r="D37" s="102"/>
      <c r="E37" s="102"/>
      <c r="F37" s="102">
        <v>970</v>
      </c>
      <c r="G37" s="102"/>
      <c r="H37" s="102"/>
      <c r="I37" s="112"/>
      <c r="J37" s="159"/>
    </row>
    <row r="38" spans="1:10" ht="20.100000000000001" customHeight="1" thickBot="1">
      <c r="A38" s="89"/>
      <c r="B38" s="93"/>
      <c r="C38" s="73"/>
      <c r="D38" s="103"/>
      <c r="E38" s="10"/>
      <c r="F38" s="103"/>
      <c r="G38" s="103"/>
      <c r="H38" s="103"/>
      <c r="I38" s="154"/>
      <c r="J38" s="159"/>
    </row>
    <row r="39" spans="1:10" ht="20.100000000000001" customHeight="1" thickBot="1">
      <c r="A39" s="91"/>
      <c r="B39" s="94" t="s">
        <v>128</v>
      </c>
      <c r="C39" s="92"/>
      <c r="D39" s="73"/>
      <c r="E39" s="90"/>
      <c r="F39" s="73"/>
      <c r="G39" s="73"/>
      <c r="H39" s="73"/>
      <c r="I39" s="155"/>
      <c r="J39" s="159"/>
    </row>
    <row r="40" spans="1:10" s="12" customFormat="1" ht="20.100000000000001" customHeight="1">
      <c r="A40" s="108" t="s">
        <v>68</v>
      </c>
      <c r="B40" s="109" t="s">
        <v>93</v>
      </c>
      <c r="C40" s="110">
        <f t="shared" ref="C40:C65" si="10">SUM(D40:J40)</f>
        <v>7536958</v>
      </c>
      <c r="D40" s="51">
        <f t="shared" ref="D40" si="11">D41+D142</f>
        <v>5517000</v>
      </c>
      <c r="E40" s="51">
        <f t="shared" ref="E40" si="12">E41+E142</f>
        <v>1020088</v>
      </c>
      <c r="F40" s="51">
        <f t="shared" ref="F40" si="13">F41+F142</f>
        <v>504870</v>
      </c>
      <c r="G40" s="51">
        <f t="shared" ref="G40" si="14">G41+G142</f>
        <v>15000</v>
      </c>
      <c r="H40" s="51">
        <f t="shared" ref="H40" si="15">H41+H142</f>
        <v>0</v>
      </c>
      <c r="I40" s="134">
        <f t="shared" ref="I40:J40" si="16">I41+I142</f>
        <v>160000</v>
      </c>
      <c r="J40" s="51">
        <f t="shared" si="16"/>
        <v>320000</v>
      </c>
    </row>
    <row r="41" spans="1:10" s="13" customFormat="1" ht="20.100000000000001" customHeight="1">
      <c r="A41" s="108">
        <v>3</v>
      </c>
      <c r="B41" s="111" t="s">
        <v>67</v>
      </c>
      <c r="C41" s="110">
        <f t="shared" si="10"/>
        <v>7428958</v>
      </c>
      <c r="D41" s="51">
        <f t="shared" ref="D41" si="17">SUM(D42+D56+D136)</f>
        <v>5517000</v>
      </c>
      <c r="E41" s="51">
        <f t="shared" ref="E41" si="18">SUM(E42+E56+E136)</f>
        <v>966088</v>
      </c>
      <c r="F41" s="51">
        <f t="shared" ref="F41" si="19">SUM(F42+F56+F136)</f>
        <v>487870</v>
      </c>
      <c r="G41" s="51">
        <f t="shared" ref="G41" si="20">SUM(G42+G56+G136)</f>
        <v>0</v>
      </c>
      <c r="H41" s="51">
        <f t="shared" ref="H41" si="21">SUM(H42+H56+H136)</f>
        <v>0</v>
      </c>
      <c r="I41" s="134">
        <f t="shared" ref="I41:J41" si="22">SUM(I42+I56+I136)</f>
        <v>160000</v>
      </c>
      <c r="J41" s="51">
        <f t="shared" si="22"/>
        <v>298000</v>
      </c>
    </row>
    <row r="42" spans="1:10" ht="20.100000000000001" customHeight="1">
      <c r="A42" s="47">
        <v>31</v>
      </c>
      <c r="B42" s="35" t="s">
        <v>160</v>
      </c>
      <c r="C42" s="32">
        <f t="shared" si="10"/>
        <v>5024000</v>
      </c>
      <c r="D42" s="32">
        <f>SUM(D43+D44+D51)</f>
        <v>5024000</v>
      </c>
      <c r="E42" s="32">
        <f t="shared" ref="E42:J42" si="23">SUM(E43+E44+E51)</f>
        <v>0</v>
      </c>
      <c r="F42" s="32">
        <f t="shared" si="23"/>
        <v>0</v>
      </c>
      <c r="G42" s="32">
        <f t="shared" si="23"/>
        <v>0</v>
      </c>
      <c r="H42" s="32">
        <f t="shared" si="23"/>
        <v>0</v>
      </c>
      <c r="I42" s="131">
        <f t="shared" si="23"/>
        <v>0</v>
      </c>
      <c r="J42" s="32">
        <f t="shared" si="23"/>
        <v>0</v>
      </c>
    </row>
    <row r="43" spans="1:10" ht="20.100000000000001" customHeight="1">
      <c r="A43" s="48">
        <v>312</v>
      </c>
      <c r="B43" s="36" t="s">
        <v>1</v>
      </c>
      <c r="C43" s="30">
        <f t="shared" si="10"/>
        <v>136000</v>
      </c>
      <c r="D43" s="30">
        <f>SUM(D45:D50)</f>
        <v>136000</v>
      </c>
      <c r="E43" s="30">
        <f t="shared" ref="E43:J43" si="24">SUM(E45:E50)</f>
        <v>0</v>
      </c>
      <c r="F43" s="30">
        <f t="shared" si="24"/>
        <v>0</v>
      </c>
      <c r="G43" s="30">
        <f t="shared" si="24"/>
        <v>0</v>
      </c>
      <c r="H43" s="30">
        <f t="shared" si="24"/>
        <v>0</v>
      </c>
      <c r="I43" s="132">
        <f t="shared" si="24"/>
        <v>0</v>
      </c>
      <c r="J43" s="30">
        <f t="shared" si="24"/>
        <v>0</v>
      </c>
    </row>
    <row r="44" spans="1:10" ht="20.100000000000001" customHeight="1">
      <c r="A44" s="82">
        <v>31111</v>
      </c>
      <c r="B44" s="83" t="s">
        <v>105</v>
      </c>
      <c r="C44" s="76">
        <f t="shared" si="10"/>
        <v>4162000</v>
      </c>
      <c r="D44" s="102">
        <v>4162000</v>
      </c>
      <c r="E44" s="102"/>
      <c r="F44" s="102"/>
      <c r="G44" s="112"/>
      <c r="H44" s="112"/>
      <c r="I44" s="112"/>
      <c r="J44" s="159"/>
    </row>
    <row r="45" spans="1:10" ht="20.100000000000001" customHeight="1">
      <c r="A45" s="82">
        <v>31212</v>
      </c>
      <c r="B45" s="83" t="s">
        <v>106</v>
      </c>
      <c r="C45" s="76">
        <f t="shared" si="10"/>
        <v>30000</v>
      </c>
      <c r="D45" s="102">
        <v>30000</v>
      </c>
      <c r="E45" s="102"/>
      <c r="F45" s="102"/>
      <c r="G45" s="112"/>
      <c r="H45" s="112"/>
      <c r="I45" s="112"/>
      <c r="J45" s="159"/>
    </row>
    <row r="46" spans="1:10" ht="20.100000000000001" customHeight="1">
      <c r="A46" s="82">
        <v>312131</v>
      </c>
      <c r="B46" s="83" t="s">
        <v>107</v>
      </c>
      <c r="C46" s="76">
        <f t="shared" si="10"/>
        <v>15000</v>
      </c>
      <c r="D46" s="102">
        <v>15000</v>
      </c>
      <c r="E46" s="102"/>
      <c r="F46" s="102"/>
      <c r="G46" s="112"/>
      <c r="H46" s="112"/>
      <c r="I46" s="112"/>
      <c r="J46" s="159"/>
    </row>
    <row r="47" spans="1:10" ht="20.100000000000001" customHeight="1">
      <c r="A47" s="82">
        <v>312140</v>
      </c>
      <c r="B47" s="83" t="s">
        <v>108</v>
      </c>
      <c r="C47" s="76">
        <f t="shared" si="10"/>
        <v>13000</v>
      </c>
      <c r="D47" s="102">
        <v>13000</v>
      </c>
      <c r="E47" s="102"/>
      <c r="F47" s="102"/>
      <c r="G47" s="112"/>
      <c r="H47" s="112"/>
      <c r="I47" s="112"/>
      <c r="J47" s="159"/>
    </row>
    <row r="48" spans="1:10" ht="20.100000000000001" customHeight="1">
      <c r="A48" s="82">
        <v>31215</v>
      </c>
      <c r="B48" s="83" t="s">
        <v>109</v>
      </c>
      <c r="C48" s="76">
        <f t="shared" si="10"/>
        <v>18000</v>
      </c>
      <c r="D48" s="102">
        <v>18000</v>
      </c>
      <c r="E48" s="102"/>
      <c r="F48" s="102"/>
      <c r="G48" s="112"/>
      <c r="H48" s="112"/>
      <c r="I48" s="112"/>
      <c r="J48" s="159"/>
    </row>
    <row r="49" spans="1:10" ht="20.100000000000001" customHeight="1">
      <c r="A49" s="82">
        <v>31216</v>
      </c>
      <c r="B49" s="83" t="s">
        <v>110</v>
      </c>
      <c r="C49" s="76">
        <f t="shared" si="10"/>
        <v>60000</v>
      </c>
      <c r="D49" s="102">
        <v>60000</v>
      </c>
      <c r="E49" s="102"/>
      <c r="F49" s="102"/>
      <c r="G49" s="112"/>
      <c r="H49" s="112"/>
      <c r="I49" s="112"/>
      <c r="J49" s="159"/>
    </row>
    <row r="50" spans="1:10" ht="20.100000000000001" customHeight="1">
      <c r="A50" s="82">
        <v>31219</v>
      </c>
      <c r="B50" s="83" t="s">
        <v>157</v>
      </c>
      <c r="C50" s="76">
        <f t="shared" si="10"/>
        <v>0</v>
      </c>
      <c r="D50" s="102"/>
      <c r="E50" s="102"/>
      <c r="F50" s="102"/>
      <c r="G50" s="112"/>
      <c r="H50" s="112"/>
      <c r="I50" s="112"/>
      <c r="J50" s="159"/>
    </row>
    <row r="51" spans="1:10" ht="20.100000000000001" customHeight="1">
      <c r="A51" s="117">
        <v>313</v>
      </c>
      <c r="B51" s="118" t="s">
        <v>139</v>
      </c>
      <c r="C51" s="30">
        <f t="shared" si="10"/>
        <v>726000</v>
      </c>
      <c r="D51" s="30">
        <f>SUM(D52:D55)</f>
        <v>726000</v>
      </c>
      <c r="E51" s="30">
        <f t="shared" ref="E51:J51" si="25">SUM(E52:E55)</f>
        <v>0</v>
      </c>
      <c r="F51" s="30">
        <f t="shared" si="25"/>
        <v>0</v>
      </c>
      <c r="G51" s="30">
        <f t="shared" si="25"/>
        <v>0</v>
      </c>
      <c r="H51" s="30">
        <f t="shared" si="25"/>
        <v>0</v>
      </c>
      <c r="I51" s="132">
        <f t="shared" si="25"/>
        <v>0</v>
      </c>
      <c r="J51" s="30">
        <f t="shared" si="25"/>
        <v>0</v>
      </c>
    </row>
    <row r="52" spans="1:10" ht="20.100000000000001" customHeight="1">
      <c r="A52" s="82">
        <v>31321</v>
      </c>
      <c r="B52" s="83" t="s">
        <v>111</v>
      </c>
      <c r="C52" s="76">
        <f t="shared" si="10"/>
        <v>630000</v>
      </c>
      <c r="D52" s="102">
        <v>630000</v>
      </c>
      <c r="E52" s="102"/>
      <c r="F52" s="102"/>
      <c r="G52" s="112"/>
      <c r="H52" s="112"/>
      <c r="I52" s="112"/>
      <c r="J52" s="159"/>
    </row>
    <row r="53" spans="1:10" ht="20.100000000000001" customHeight="1">
      <c r="A53" s="82">
        <v>31322</v>
      </c>
      <c r="B53" s="83" t="s">
        <v>114</v>
      </c>
      <c r="C53" s="76">
        <f t="shared" si="10"/>
        <v>21000</v>
      </c>
      <c r="D53" s="102">
        <v>21000</v>
      </c>
      <c r="E53" s="102"/>
      <c r="F53" s="102"/>
      <c r="G53" s="112"/>
      <c r="H53" s="112"/>
      <c r="I53" s="112"/>
      <c r="J53" s="159"/>
    </row>
    <row r="54" spans="1:10" ht="20.100000000000001" customHeight="1">
      <c r="A54" s="82">
        <v>31332</v>
      </c>
      <c r="B54" s="83" t="s">
        <v>113</v>
      </c>
      <c r="C54" s="76">
        <f t="shared" si="10"/>
        <v>75000</v>
      </c>
      <c r="D54" s="102">
        <v>75000</v>
      </c>
      <c r="E54" s="102"/>
      <c r="F54" s="102"/>
      <c r="G54" s="112"/>
      <c r="H54" s="112"/>
      <c r="I54" s="112"/>
      <c r="J54" s="159"/>
    </row>
    <row r="55" spans="1:10" ht="20.100000000000001" customHeight="1">
      <c r="A55" s="82">
        <v>31333</v>
      </c>
      <c r="B55" s="83" t="s">
        <v>112</v>
      </c>
      <c r="C55" s="76">
        <f t="shared" si="10"/>
        <v>0</v>
      </c>
      <c r="D55" s="102"/>
      <c r="E55" s="102"/>
      <c r="F55" s="102"/>
      <c r="G55" s="112"/>
      <c r="H55" s="112"/>
      <c r="I55" s="112"/>
      <c r="J55" s="159"/>
    </row>
    <row r="56" spans="1:10" ht="20.100000000000001" customHeight="1">
      <c r="A56" s="47">
        <v>32</v>
      </c>
      <c r="B56" s="35" t="s">
        <v>0</v>
      </c>
      <c r="C56" s="32">
        <f t="shared" si="10"/>
        <v>2400958</v>
      </c>
      <c r="D56" s="51">
        <f>D57+D68+D89+D124</f>
        <v>493000</v>
      </c>
      <c r="E56" s="51">
        <f t="shared" ref="E56:J56" si="26">E57+E68+E89+E124</f>
        <v>962088</v>
      </c>
      <c r="F56" s="51">
        <f t="shared" si="26"/>
        <v>487870</v>
      </c>
      <c r="G56" s="51">
        <f t="shared" si="26"/>
        <v>0</v>
      </c>
      <c r="H56" s="51">
        <f t="shared" si="26"/>
        <v>0</v>
      </c>
      <c r="I56" s="134">
        <f t="shared" si="26"/>
        <v>160000</v>
      </c>
      <c r="J56" s="51">
        <f t="shared" si="26"/>
        <v>298000</v>
      </c>
    </row>
    <row r="57" spans="1:10" ht="20.100000000000001" customHeight="1">
      <c r="A57" s="48">
        <v>321</v>
      </c>
      <c r="B57" s="36" t="s">
        <v>1</v>
      </c>
      <c r="C57" s="30">
        <f t="shared" si="10"/>
        <v>261500</v>
      </c>
      <c r="D57" s="52">
        <f>SUM(D58+D62+D64+D66)</f>
        <v>221000</v>
      </c>
      <c r="E57" s="52">
        <f t="shared" ref="E57:J57" si="27">SUM(E58+E62+E64+E66)</f>
        <v>37000</v>
      </c>
      <c r="F57" s="52">
        <f t="shared" si="27"/>
        <v>3500</v>
      </c>
      <c r="G57" s="52">
        <f t="shared" si="27"/>
        <v>0</v>
      </c>
      <c r="H57" s="52">
        <f t="shared" si="27"/>
        <v>0</v>
      </c>
      <c r="I57" s="133">
        <f t="shared" si="27"/>
        <v>0</v>
      </c>
      <c r="J57" s="52">
        <f t="shared" si="27"/>
        <v>0</v>
      </c>
    </row>
    <row r="58" spans="1:10" ht="20.100000000000001" customHeight="1">
      <c r="A58" s="19">
        <v>3211</v>
      </c>
      <c r="B58" s="3" t="s">
        <v>2</v>
      </c>
      <c r="C58" s="76">
        <f t="shared" si="10"/>
        <v>28500</v>
      </c>
      <c r="D58" s="49">
        <f>D59+D60+D61</f>
        <v>1000</v>
      </c>
      <c r="E58" s="49">
        <f t="shared" ref="E58:J58" si="28">E59+E60+E61</f>
        <v>24000</v>
      </c>
      <c r="F58" s="49">
        <f t="shared" si="28"/>
        <v>3500</v>
      </c>
      <c r="G58" s="49">
        <f t="shared" si="28"/>
        <v>0</v>
      </c>
      <c r="H58" s="49">
        <f t="shared" si="28"/>
        <v>0</v>
      </c>
      <c r="I58" s="135">
        <f t="shared" si="28"/>
        <v>0</v>
      </c>
      <c r="J58" s="49">
        <f t="shared" si="28"/>
        <v>0</v>
      </c>
    </row>
    <row r="59" spans="1:10" ht="20.100000000000001" customHeight="1">
      <c r="A59" s="42">
        <v>32111</v>
      </c>
      <c r="B59" s="4" t="s">
        <v>3</v>
      </c>
      <c r="C59" s="11">
        <f t="shared" si="10"/>
        <v>16500</v>
      </c>
      <c r="D59" s="53">
        <v>1000</v>
      </c>
      <c r="E59" s="53">
        <v>14000</v>
      </c>
      <c r="F59" s="53">
        <v>1500</v>
      </c>
      <c r="G59" s="67"/>
      <c r="H59" s="53"/>
      <c r="I59" s="67"/>
      <c r="J59" s="159"/>
    </row>
    <row r="60" spans="1:10" ht="20.100000000000001" customHeight="1">
      <c r="A60" s="42">
        <v>32113</v>
      </c>
      <c r="B60" s="4" t="s">
        <v>4</v>
      </c>
      <c r="C60" s="11">
        <f t="shared" si="10"/>
        <v>0</v>
      </c>
      <c r="D60" s="53"/>
      <c r="E60" s="53"/>
      <c r="F60" s="53"/>
      <c r="G60" s="67"/>
      <c r="H60" s="53"/>
      <c r="I60" s="67"/>
      <c r="J60" s="159"/>
    </row>
    <row r="61" spans="1:10" s="22" customFormat="1" ht="20.100000000000001" customHeight="1">
      <c r="A61" s="115">
        <v>32115</v>
      </c>
      <c r="B61" s="20" t="s">
        <v>5</v>
      </c>
      <c r="C61" s="11">
        <f t="shared" si="10"/>
        <v>12000</v>
      </c>
      <c r="D61" s="54"/>
      <c r="E61" s="54">
        <v>10000</v>
      </c>
      <c r="F61" s="54">
        <v>2000</v>
      </c>
      <c r="G61" s="68"/>
      <c r="H61" s="53"/>
      <c r="I61" s="67"/>
      <c r="J61" s="159"/>
    </row>
    <row r="62" spans="1:10" s="22" customFormat="1" ht="20.100000000000001" customHeight="1">
      <c r="A62" s="116">
        <v>3212</v>
      </c>
      <c r="B62" s="114" t="s">
        <v>145</v>
      </c>
      <c r="C62" s="11">
        <f t="shared" si="10"/>
        <v>220000</v>
      </c>
      <c r="D62" s="113">
        <f>D63</f>
        <v>220000</v>
      </c>
      <c r="E62" s="113">
        <f t="shared" ref="E62:J62" si="29">E63</f>
        <v>0</v>
      </c>
      <c r="F62" s="113">
        <f t="shared" si="29"/>
        <v>0</v>
      </c>
      <c r="G62" s="113">
        <f t="shared" si="29"/>
        <v>0</v>
      </c>
      <c r="H62" s="113">
        <f t="shared" si="29"/>
        <v>0</v>
      </c>
      <c r="I62" s="136">
        <f t="shared" si="29"/>
        <v>0</v>
      </c>
      <c r="J62" s="61">
        <f t="shared" si="29"/>
        <v>0</v>
      </c>
    </row>
    <row r="63" spans="1:10" s="22" customFormat="1" ht="20.100000000000001" customHeight="1">
      <c r="A63" s="115">
        <v>32121</v>
      </c>
      <c r="B63" s="20" t="s">
        <v>144</v>
      </c>
      <c r="C63" s="11">
        <f t="shared" si="10"/>
        <v>220000</v>
      </c>
      <c r="D63" s="54">
        <v>220000</v>
      </c>
      <c r="E63" s="54"/>
      <c r="F63" s="54"/>
      <c r="G63" s="68"/>
      <c r="H63" s="67"/>
      <c r="I63" s="67"/>
      <c r="J63" s="159"/>
    </row>
    <row r="64" spans="1:10" s="22" customFormat="1" ht="20.100000000000001" customHeight="1">
      <c r="A64" s="43">
        <v>3213</v>
      </c>
      <c r="B64" s="8" t="s">
        <v>6</v>
      </c>
      <c r="C64" s="76">
        <f t="shared" si="10"/>
        <v>13000</v>
      </c>
      <c r="D64" s="55">
        <f>D65</f>
        <v>0</v>
      </c>
      <c r="E64" s="55">
        <f t="shared" ref="E64:J64" si="30">E65</f>
        <v>13000</v>
      </c>
      <c r="F64" s="55">
        <f t="shared" si="30"/>
        <v>0</v>
      </c>
      <c r="G64" s="55">
        <f t="shared" si="30"/>
        <v>0</v>
      </c>
      <c r="H64" s="55">
        <f t="shared" si="30"/>
        <v>0</v>
      </c>
      <c r="I64" s="137">
        <f t="shared" si="30"/>
        <v>0</v>
      </c>
      <c r="J64" s="55">
        <f t="shared" si="30"/>
        <v>0</v>
      </c>
    </row>
    <row r="65" spans="1:10" ht="20.100000000000001" customHeight="1">
      <c r="A65" s="42">
        <v>32131</v>
      </c>
      <c r="B65" s="4" t="s">
        <v>7</v>
      </c>
      <c r="C65" s="11">
        <f t="shared" si="10"/>
        <v>13000</v>
      </c>
      <c r="D65" s="56"/>
      <c r="E65" s="56">
        <v>13000</v>
      </c>
      <c r="F65" s="56"/>
      <c r="G65" s="69"/>
      <c r="H65" s="53"/>
      <c r="I65" s="67"/>
      <c r="J65" s="159"/>
    </row>
    <row r="66" spans="1:10" ht="20.100000000000001" customHeight="1">
      <c r="A66" s="41">
        <v>3214</v>
      </c>
      <c r="B66" s="16" t="s">
        <v>69</v>
      </c>
      <c r="C66" s="11">
        <f t="shared" ref="C66:C67" si="31">SUM(D66:J66)</f>
        <v>0</v>
      </c>
      <c r="D66" s="55">
        <f>D67</f>
        <v>0</v>
      </c>
      <c r="E66" s="55">
        <f t="shared" ref="E66:J66" si="32">E67</f>
        <v>0</v>
      </c>
      <c r="F66" s="55">
        <f t="shared" si="32"/>
        <v>0</v>
      </c>
      <c r="G66" s="55">
        <f t="shared" si="32"/>
        <v>0</v>
      </c>
      <c r="H66" s="55">
        <f t="shared" si="32"/>
        <v>0</v>
      </c>
      <c r="I66" s="137">
        <f t="shared" si="32"/>
        <v>0</v>
      </c>
      <c r="J66" s="55">
        <f t="shared" si="32"/>
        <v>0</v>
      </c>
    </row>
    <row r="67" spans="1:10" ht="20.100000000000001" customHeight="1">
      <c r="A67" s="42">
        <v>32141</v>
      </c>
      <c r="B67" s="4" t="s">
        <v>70</v>
      </c>
      <c r="C67" s="11">
        <f t="shared" si="31"/>
        <v>0</v>
      </c>
      <c r="D67" s="56"/>
      <c r="E67" s="56"/>
      <c r="F67" s="56"/>
      <c r="G67" s="69"/>
      <c r="H67" s="53"/>
      <c r="I67" s="67"/>
      <c r="J67" s="159"/>
    </row>
    <row r="68" spans="1:10" ht="20.100000000000001" customHeight="1">
      <c r="A68" s="48">
        <v>322</v>
      </c>
      <c r="B68" s="36" t="s">
        <v>8</v>
      </c>
      <c r="C68" s="30">
        <f>SUM(D68:J68)</f>
        <v>833500</v>
      </c>
      <c r="D68" s="57">
        <f>D69+D75+D77+D81+D85+D87</f>
        <v>240000</v>
      </c>
      <c r="E68" s="57">
        <f t="shared" ref="E68:J68" si="33">E69+E75+E77+E81+E85+E87</f>
        <v>197000</v>
      </c>
      <c r="F68" s="57">
        <f t="shared" si="33"/>
        <v>262500</v>
      </c>
      <c r="G68" s="57">
        <f t="shared" si="33"/>
        <v>0</v>
      </c>
      <c r="H68" s="57">
        <f t="shared" si="33"/>
        <v>0</v>
      </c>
      <c r="I68" s="138">
        <f t="shared" si="33"/>
        <v>0</v>
      </c>
      <c r="J68" s="57">
        <f t="shared" si="33"/>
        <v>134000</v>
      </c>
    </row>
    <row r="69" spans="1:10" ht="20.100000000000001" customHeight="1">
      <c r="A69" s="19">
        <v>3221</v>
      </c>
      <c r="B69" s="3" t="s">
        <v>9</v>
      </c>
      <c r="C69" s="76">
        <f>SUM(D69:J69)</f>
        <v>303500</v>
      </c>
      <c r="D69" s="55">
        <f>D70+D71+D72+D73+D74</f>
        <v>240000</v>
      </c>
      <c r="E69" s="55">
        <f t="shared" ref="E69:J69" si="34">E70+E71+E72+E73+E74</f>
        <v>48000</v>
      </c>
      <c r="F69" s="55">
        <f t="shared" si="34"/>
        <v>15500</v>
      </c>
      <c r="G69" s="55">
        <f t="shared" si="34"/>
        <v>0</v>
      </c>
      <c r="H69" s="55">
        <f t="shared" si="34"/>
        <v>0</v>
      </c>
      <c r="I69" s="137">
        <f t="shared" si="34"/>
        <v>0</v>
      </c>
      <c r="J69" s="55">
        <f t="shared" si="34"/>
        <v>0</v>
      </c>
    </row>
    <row r="70" spans="1:10" ht="20.100000000000001" customHeight="1">
      <c r="A70" s="42">
        <v>32211</v>
      </c>
      <c r="B70" s="4" t="s">
        <v>10</v>
      </c>
      <c r="C70" s="76">
        <f t="shared" ref="C70:C88" si="35">SUM(D70:J70)</f>
        <v>17500</v>
      </c>
      <c r="D70" s="53"/>
      <c r="E70" s="53">
        <v>17000</v>
      </c>
      <c r="F70" s="53">
        <v>500</v>
      </c>
      <c r="G70" s="67">
        <v>0</v>
      </c>
      <c r="H70" s="53"/>
      <c r="I70" s="67"/>
      <c r="J70" s="159"/>
    </row>
    <row r="71" spans="1:10" ht="18" customHeight="1">
      <c r="A71" s="42">
        <v>32212</v>
      </c>
      <c r="B71" s="4" t="s">
        <v>143</v>
      </c>
      <c r="C71" s="76">
        <f t="shared" si="35"/>
        <v>0</v>
      </c>
      <c r="D71" s="53"/>
      <c r="E71" s="53"/>
      <c r="F71" s="53"/>
      <c r="G71" s="67">
        <v>0</v>
      </c>
      <c r="H71" s="53"/>
      <c r="I71" s="67"/>
      <c r="J71" s="159"/>
    </row>
    <row r="72" spans="1:10" ht="20.100000000000001" customHeight="1">
      <c r="A72" s="42">
        <v>32214</v>
      </c>
      <c r="B72" s="4" t="s">
        <v>11</v>
      </c>
      <c r="C72" s="76">
        <f t="shared" si="35"/>
        <v>14000</v>
      </c>
      <c r="D72" s="53"/>
      <c r="E72" s="53">
        <v>9000</v>
      </c>
      <c r="F72" s="53">
        <v>5000</v>
      </c>
      <c r="G72" s="67">
        <v>0</v>
      </c>
      <c r="H72" s="53"/>
      <c r="I72" s="67"/>
      <c r="J72" s="159"/>
    </row>
    <row r="73" spans="1:10" ht="20.100000000000001" customHeight="1">
      <c r="A73" s="42">
        <v>32216</v>
      </c>
      <c r="B73" s="4" t="s">
        <v>12</v>
      </c>
      <c r="C73" s="76">
        <f t="shared" si="35"/>
        <v>12000</v>
      </c>
      <c r="D73" s="53"/>
      <c r="E73" s="53">
        <v>7000</v>
      </c>
      <c r="F73" s="53">
        <v>5000</v>
      </c>
      <c r="G73" s="67">
        <v>0</v>
      </c>
      <c r="H73" s="53"/>
      <c r="I73" s="67"/>
      <c r="J73" s="159"/>
    </row>
    <row r="74" spans="1:10" ht="20.100000000000001" customHeight="1">
      <c r="A74" s="42">
        <v>32219</v>
      </c>
      <c r="B74" s="4" t="s">
        <v>99</v>
      </c>
      <c r="C74" s="76">
        <f t="shared" si="35"/>
        <v>260000</v>
      </c>
      <c r="D74" s="53">
        <v>240000</v>
      </c>
      <c r="E74" s="53">
        <v>15000</v>
      </c>
      <c r="F74" s="53">
        <v>5000</v>
      </c>
      <c r="G74" s="67"/>
      <c r="H74" s="67"/>
      <c r="I74" s="67"/>
      <c r="J74" s="159"/>
    </row>
    <row r="75" spans="1:10" ht="20.100000000000001" customHeight="1">
      <c r="A75" s="19">
        <v>3222</v>
      </c>
      <c r="B75" s="3" t="s">
        <v>13</v>
      </c>
      <c r="C75" s="76">
        <f t="shared" si="35"/>
        <v>364000</v>
      </c>
      <c r="D75" s="55">
        <f>D76</f>
        <v>0</v>
      </c>
      <c r="E75" s="55">
        <f t="shared" ref="E75:J75" si="36">E76</f>
        <v>0</v>
      </c>
      <c r="F75" s="55">
        <f t="shared" si="36"/>
        <v>230000</v>
      </c>
      <c r="G75" s="55">
        <f t="shared" si="36"/>
        <v>0</v>
      </c>
      <c r="H75" s="55">
        <f t="shared" si="36"/>
        <v>0</v>
      </c>
      <c r="I75" s="137">
        <f t="shared" si="36"/>
        <v>0</v>
      </c>
      <c r="J75" s="55">
        <f t="shared" si="36"/>
        <v>134000</v>
      </c>
    </row>
    <row r="76" spans="1:10" ht="20.100000000000001" customHeight="1">
      <c r="A76" s="42">
        <v>32224</v>
      </c>
      <c r="B76" s="4" t="s">
        <v>148</v>
      </c>
      <c r="C76" s="76">
        <f t="shared" si="35"/>
        <v>364000</v>
      </c>
      <c r="D76" s="53"/>
      <c r="E76" s="53"/>
      <c r="F76" s="53">
        <v>230000</v>
      </c>
      <c r="G76" s="67"/>
      <c r="H76" s="53"/>
      <c r="I76" s="67"/>
      <c r="J76" s="53">
        <v>134000</v>
      </c>
    </row>
    <row r="77" spans="1:10" ht="20.100000000000001" customHeight="1">
      <c r="A77" s="19">
        <v>3223</v>
      </c>
      <c r="B77" s="3" t="s">
        <v>14</v>
      </c>
      <c r="C77" s="76">
        <f t="shared" si="35"/>
        <v>126000</v>
      </c>
      <c r="D77" s="55">
        <f>D78+D79+D80</f>
        <v>0</v>
      </c>
      <c r="E77" s="55">
        <f t="shared" ref="E77:J77" si="37">E78+E79+E80</f>
        <v>126000</v>
      </c>
      <c r="F77" s="55">
        <f t="shared" si="37"/>
        <v>0</v>
      </c>
      <c r="G77" s="55">
        <f t="shared" si="37"/>
        <v>0</v>
      </c>
      <c r="H77" s="55">
        <f t="shared" si="37"/>
        <v>0</v>
      </c>
      <c r="I77" s="137">
        <f t="shared" si="37"/>
        <v>0</v>
      </c>
      <c r="J77" s="55">
        <f t="shared" si="37"/>
        <v>0</v>
      </c>
    </row>
    <row r="78" spans="1:10" ht="20.100000000000001" customHeight="1">
      <c r="A78" s="42">
        <v>32231</v>
      </c>
      <c r="B78" s="4" t="s">
        <v>15</v>
      </c>
      <c r="C78" s="76">
        <f t="shared" si="35"/>
        <v>60000</v>
      </c>
      <c r="D78" s="53"/>
      <c r="E78" s="53">
        <v>60000</v>
      </c>
      <c r="F78" s="53"/>
      <c r="G78" s="67">
        <v>0</v>
      </c>
      <c r="H78" s="53"/>
      <c r="I78" s="67"/>
      <c r="J78" s="159"/>
    </row>
    <row r="79" spans="1:10" ht="20.100000000000001" customHeight="1">
      <c r="A79" s="42">
        <v>32233</v>
      </c>
      <c r="B79" s="4" t="s">
        <v>16</v>
      </c>
      <c r="C79" s="76">
        <f t="shared" si="35"/>
        <v>65000</v>
      </c>
      <c r="D79" s="53"/>
      <c r="E79" s="53">
        <v>65000</v>
      </c>
      <c r="F79" s="53"/>
      <c r="G79" s="67">
        <v>0</v>
      </c>
      <c r="H79" s="53"/>
      <c r="I79" s="67"/>
      <c r="J79" s="159"/>
    </row>
    <row r="80" spans="1:10" ht="20.100000000000001" customHeight="1">
      <c r="A80" s="42">
        <v>32234</v>
      </c>
      <c r="B80" s="4" t="s">
        <v>17</v>
      </c>
      <c r="C80" s="76">
        <f t="shared" si="35"/>
        <v>1000</v>
      </c>
      <c r="D80" s="53"/>
      <c r="E80" s="53">
        <v>1000</v>
      </c>
      <c r="F80" s="53">
        <v>0</v>
      </c>
      <c r="G80" s="67">
        <v>0</v>
      </c>
      <c r="H80" s="53"/>
      <c r="I80" s="67"/>
      <c r="J80" s="159"/>
    </row>
    <row r="81" spans="1:10" ht="20.100000000000001" customHeight="1">
      <c r="A81" s="19">
        <v>3224</v>
      </c>
      <c r="B81" s="3" t="s">
        <v>18</v>
      </c>
      <c r="C81" s="76">
        <f t="shared" si="35"/>
        <v>27000</v>
      </c>
      <c r="D81" s="55">
        <f>D82+D83+D84</f>
        <v>0</v>
      </c>
      <c r="E81" s="55">
        <f t="shared" ref="E81:J81" si="38">E82+E83+E84</f>
        <v>12000</v>
      </c>
      <c r="F81" s="55">
        <f t="shared" si="38"/>
        <v>15000</v>
      </c>
      <c r="G81" s="55">
        <f t="shared" si="38"/>
        <v>0</v>
      </c>
      <c r="H81" s="55">
        <f t="shared" si="38"/>
        <v>0</v>
      </c>
      <c r="I81" s="137">
        <f t="shared" si="38"/>
        <v>0</v>
      </c>
      <c r="J81" s="55">
        <f t="shared" si="38"/>
        <v>0</v>
      </c>
    </row>
    <row r="82" spans="1:10" ht="20.100000000000001" customHeight="1">
      <c r="A82" s="42">
        <v>32241</v>
      </c>
      <c r="B82" s="4" t="s">
        <v>19</v>
      </c>
      <c r="C82" s="76">
        <f t="shared" si="35"/>
        <v>0</v>
      </c>
      <c r="D82" s="53"/>
      <c r="E82" s="53">
        <v>0</v>
      </c>
      <c r="F82" s="53">
        <v>0</v>
      </c>
      <c r="G82" s="67">
        <v>0</v>
      </c>
      <c r="H82" s="53"/>
      <c r="I82" s="67"/>
      <c r="J82" s="159"/>
    </row>
    <row r="83" spans="1:10" ht="20.100000000000001" customHeight="1">
      <c r="A83" s="42">
        <v>32242</v>
      </c>
      <c r="B83" s="4" t="s">
        <v>20</v>
      </c>
      <c r="C83" s="76">
        <f t="shared" si="35"/>
        <v>0</v>
      </c>
      <c r="D83" s="53"/>
      <c r="E83" s="53">
        <v>0</v>
      </c>
      <c r="F83" s="53">
        <v>0</v>
      </c>
      <c r="G83" s="67">
        <v>0</v>
      </c>
      <c r="H83" s="53"/>
      <c r="I83" s="67"/>
      <c r="J83" s="159"/>
    </row>
    <row r="84" spans="1:10" s="22" customFormat="1" ht="20.100000000000001" customHeight="1">
      <c r="A84" s="44">
        <v>32244</v>
      </c>
      <c r="B84" s="23" t="s">
        <v>21</v>
      </c>
      <c r="C84" s="76">
        <f t="shared" si="35"/>
        <v>27000</v>
      </c>
      <c r="D84" s="54">
        <v>0</v>
      </c>
      <c r="E84" s="54">
        <v>12000</v>
      </c>
      <c r="F84" s="54">
        <v>15000</v>
      </c>
      <c r="G84" s="68"/>
      <c r="H84" s="53"/>
      <c r="I84" s="67"/>
      <c r="J84" s="159"/>
    </row>
    <row r="85" spans="1:10" s="22" customFormat="1" ht="20.100000000000001" customHeight="1">
      <c r="A85" s="43">
        <v>3225</v>
      </c>
      <c r="B85" s="8" t="s">
        <v>22</v>
      </c>
      <c r="C85" s="76">
        <f t="shared" si="35"/>
        <v>5000</v>
      </c>
      <c r="D85" s="55">
        <f>D86</f>
        <v>0</v>
      </c>
      <c r="E85" s="55">
        <f t="shared" ref="E85:J85" si="39">E86</f>
        <v>3000</v>
      </c>
      <c r="F85" s="55">
        <f t="shared" si="39"/>
        <v>2000</v>
      </c>
      <c r="G85" s="55">
        <f t="shared" si="39"/>
        <v>0</v>
      </c>
      <c r="H85" s="55">
        <f t="shared" si="39"/>
        <v>0</v>
      </c>
      <c r="I85" s="137">
        <f t="shared" si="39"/>
        <v>0</v>
      </c>
      <c r="J85" s="55">
        <f t="shared" si="39"/>
        <v>0</v>
      </c>
    </row>
    <row r="86" spans="1:10" ht="20.100000000000001" customHeight="1">
      <c r="A86" s="42">
        <v>32251</v>
      </c>
      <c r="B86" s="4" t="s">
        <v>23</v>
      </c>
      <c r="C86" s="76">
        <f t="shared" si="35"/>
        <v>5000</v>
      </c>
      <c r="D86" s="56">
        <v>0</v>
      </c>
      <c r="E86" s="56">
        <v>3000</v>
      </c>
      <c r="F86" s="56">
        <v>2000</v>
      </c>
      <c r="G86" s="69"/>
      <c r="H86" s="53"/>
      <c r="I86" s="67"/>
      <c r="J86" s="159"/>
    </row>
    <row r="87" spans="1:10" ht="20.100000000000001" customHeight="1">
      <c r="A87" s="41">
        <v>3227</v>
      </c>
      <c r="B87" s="16" t="s">
        <v>71</v>
      </c>
      <c r="C87" s="76">
        <f t="shared" si="35"/>
        <v>8000</v>
      </c>
      <c r="D87" s="55">
        <f>D88</f>
        <v>0</v>
      </c>
      <c r="E87" s="55">
        <f t="shared" ref="E87:J87" si="40">E88</f>
        <v>8000</v>
      </c>
      <c r="F87" s="55">
        <f t="shared" si="40"/>
        <v>0</v>
      </c>
      <c r="G87" s="55">
        <f t="shared" si="40"/>
        <v>0</v>
      </c>
      <c r="H87" s="55">
        <f t="shared" si="40"/>
        <v>0</v>
      </c>
      <c r="I87" s="137">
        <f t="shared" si="40"/>
        <v>0</v>
      </c>
      <c r="J87" s="55">
        <f t="shared" si="40"/>
        <v>0</v>
      </c>
    </row>
    <row r="88" spans="1:10" ht="20.100000000000001" customHeight="1">
      <c r="A88" s="42">
        <v>32271</v>
      </c>
      <c r="B88" s="18" t="s">
        <v>71</v>
      </c>
      <c r="C88" s="76">
        <f t="shared" si="35"/>
        <v>8000</v>
      </c>
      <c r="D88" s="56">
        <v>0</v>
      </c>
      <c r="E88" s="56">
        <v>8000</v>
      </c>
      <c r="F88" s="56">
        <v>0</v>
      </c>
      <c r="G88" s="69">
        <v>0</v>
      </c>
      <c r="H88" s="53"/>
      <c r="I88" s="67"/>
      <c r="J88" s="159"/>
    </row>
    <row r="89" spans="1:10" ht="20.100000000000001" customHeight="1">
      <c r="A89" s="48">
        <v>323</v>
      </c>
      <c r="B89" s="36" t="s">
        <v>24</v>
      </c>
      <c r="C89" s="30">
        <f>SUM(D89:J89)</f>
        <v>951053</v>
      </c>
      <c r="D89" s="57">
        <f>D90+D95+D99+D102+D108+D109+D113+D117+D120+D123</f>
        <v>7000</v>
      </c>
      <c r="E89" s="57">
        <f t="shared" ref="E89:J89" si="41">E90+E95+E99+E102+E108+E109+E113+E117+E120</f>
        <v>704953</v>
      </c>
      <c r="F89" s="57">
        <f t="shared" si="41"/>
        <v>38100</v>
      </c>
      <c r="G89" s="57">
        <f t="shared" si="41"/>
        <v>0</v>
      </c>
      <c r="H89" s="57">
        <f t="shared" si="41"/>
        <v>0</v>
      </c>
      <c r="I89" s="138">
        <f t="shared" si="41"/>
        <v>41000</v>
      </c>
      <c r="J89" s="57">
        <f t="shared" si="41"/>
        <v>160000</v>
      </c>
    </row>
    <row r="90" spans="1:10" ht="20.100000000000001" customHeight="1">
      <c r="A90" s="19">
        <v>3231</v>
      </c>
      <c r="B90" s="3" t="s">
        <v>25</v>
      </c>
      <c r="C90" s="76">
        <f>SUM(D90:J90)</f>
        <v>432950</v>
      </c>
      <c r="D90" s="55">
        <f>D91+D92+D93+D94</f>
        <v>0</v>
      </c>
      <c r="E90" s="55">
        <f t="shared" ref="E90:J90" si="42">E91+E92+E93+E94</f>
        <v>432950</v>
      </c>
      <c r="F90" s="55">
        <f t="shared" si="42"/>
        <v>0</v>
      </c>
      <c r="G90" s="55">
        <f t="shared" si="42"/>
        <v>0</v>
      </c>
      <c r="H90" s="55">
        <f t="shared" si="42"/>
        <v>0</v>
      </c>
      <c r="I90" s="137">
        <f t="shared" si="42"/>
        <v>0</v>
      </c>
      <c r="J90" s="55">
        <f t="shared" si="42"/>
        <v>0</v>
      </c>
    </row>
    <row r="91" spans="1:10" ht="20.100000000000001" customHeight="1">
      <c r="A91" s="42">
        <v>32311</v>
      </c>
      <c r="B91" s="4" t="s">
        <v>26</v>
      </c>
      <c r="C91" s="76">
        <f t="shared" ref="C91:C123" si="43">SUM(D91:J91)</f>
        <v>19000</v>
      </c>
      <c r="D91" s="53"/>
      <c r="E91" s="53">
        <v>19000</v>
      </c>
      <c r="F91" s="53"/>
      <c r="G91" s="67"/>
      <c r="H91" s="53"/>
      <c r="I91" s="67"/>
      <c r="J91" s="159"/>
    </row>
    <row r="92" spans="1:10" ht="20.100000000000001" customHeight="1">
      <c r="A92" s="42">
        <v>32312</v>
      </c>
      <c r="B92" s="4" t="s">
        <v>27</v>
      </c>
      <c r="C92" s="76">
        <f t="shared" si="43"/>
        <v>0</v>
      </c>
      <c r="D92" s="53"/>
      <c r="E92" s="53"/>
      <c r="F92" s="53">
        <v>0</v>
      </c>
      <c r="G92" s="67">
        <v>0</v>
      </c>
      <c r="H92" s="53"/>
      <c r="I92" s="67"/>
      <c r="J92" s="159"/>
    </row>
    <row r="93" spans="1:10" ht="20.100000000000001" customHeight="1">
      <c r="A93" s="42">
        <v>32313</v>
      </c>
      <c r="B93" s="4" t="s">
        <v>28</v>
      </c>
      <c r="C93" s="76">
        <f t="shared" si="43"/>
        <v>2200</v>
      </c>
      <c r="D93" s="53"/>
      <c r="E93" s="53">
        <v>2200</v>
      </c>
      <c r="F93" s="53"/>
      <c r="G93" s="67"/>
      <c r="H93" s="53"/>
      <c r="I93" s="67"/>
      <c r="J93" s="159"/>
    </row>
    <row r="94" spans="1:10" ht="20.100000000000001" customHeight="1">
      <c r="A94" s="42">
        <v>32319</v>
      </c>
      <c r="B94" s="4" t="s">
        <v>29</v>
      </c>
      <c r="C94" s="76">
        <f t="shared" si="43"/>
        <v>411750</v>
      </c>
      <c r="D94" s="53"/>
      <c r="E94" s="53">
        <v>411750</v>
      </c>
      <c r="F94" s="53"/>
      <c r="G94" s="67"/>
      <c r="H94" s="53"/>
      <c r="I94" s="67"/>
      <c r="J94" s="159"/>
    </row>
    <row r="95" spans="1:10" ht="20.100000000000001" customHeight="1">
      <c r="A95" s="19">
        <v>3232</v>
      </c>
      <c r="B95" s="3" t="s">
        <v>30</v>
      </c>
      <c r="C95" s="76">
        <f t="shared" si="43"/>
        <v>275503</v>
      </c>
      <c r="D95" s="55">
        <f>D96+D97+D98</f>
        <v>0</v>
      </c>
      <c r="E95" s="55">
        <f t="shared" ref="E95:J95" si="44">E96+E97+E98</f>
        <v>44503</v>
      </c>
      <c r="F95" s="55">
        <f t="shared" si="44"/>
        <v>30000</v>
      </c>
      <c r="G95" s="55">
        <f t="shared" si="44"/>
        <v>0</v>
      </c>
      <c r="H95" s="55">
        <f t="shared" si="44"/>
        <v>0</v>
      </c>
      <c r="I95" s="137">
        <f t="shared" si="44"/>
        <v>41000</v>
      </c>
      <c r="J95" s="55">
        <f t="shared" si="44"/>
        <v>160000</v>
      </c>
    </row>
    <row r="96" spans="1:10" ht="20.100000000000001" customHeight="1">
      <c r="A96" s="42">
        <v>32321</v>
      </c>
      <c r="B96" s="4" t="s">
        <v>31</v>
      </c>
      <c r="C96" s="76">
        <f t="shared" si="43"/>
        <v>255503</v>
      </c>
      <c r="D96" s="53"/>
      <c r="E96" s="53">
        <v>39503</v>
      </c>
      <c r="F96" s="53">
        <v>15000</v>
      </c>
      <c r="G96" s="67"/>
      <c r="H96" s="53"/>
      <c r="I96" s="67">
        <v>41000</v>
      </c>
      <c r="J96" s="159">
        <v>160000</v>
      </c>
    </row>
    <row r="97" spans="1:10" ht="20.100000000000001" customHeight="1">
      <c r="A97" s="42">
        <v>32322</v>
      </c>
      <c r="B97" s="4" t="s">
        <v>32</v>
      </c>
      <c r="C97" s="76">
        <f t="shared" si="43"/>
        <v>15000</v>
      </c>
      <c r="D97" s="53"/>
      <c r="E97" s="53"/>
      <c r="F97" s="53">
        <v>15000</v>
      </c>
      <c r="G97" s="67"/>
      <c r="H97" s="53"/>
      <c r="I97" s="67"/>
      <c r="J97" s="159"/>
    </row>
    <row r="98" spans="1:10" ht="20.100000000000001" customHeight="1">
      <c r="A98" s="42">
        <v>32329</v>
      </c>
      <c r="B98" s="4" t="s">
        <v>64</v>
      </c>
      <c r="C98" s="76">
        <f t="shared" si="43"/>
        <v>5000</v>
      </c>
      <c r="D98" s="53">
        <v>0</v>
      </c>
      <c r="E98" s="53">
        <v>5000</v>
      </c>
      <c r="F98" s="53"/>
      <c r="G98" s="67"/>
      <c r="H98" s="53"/>
      <c r="I98" s="67"/>
      <c r="J98" s="159"/>
    </row>
    <row r="99" spans="1:10" ht="20.100000000000001" customHeight="1">
      <c r="A99" s="19">
        <v>3233</v>
      </c>
      <c r="B99" s="3" t="s">
        <v>33</v>
      </c>
      <c r="C99" s="76">
        <f t="shared" si="43"/>
        <v>0</v>
      </c>
      <c r="D99" s="55">
        <f>D100+D101</f>
        <v>0</v>
      </c>
      <c r="E99" s="55">
        <f t="shared" ref="E99:J99" si="45">E100+E101</f>
        <v>0</v>
      </c>
      <c r="F99" s="55">
        <f t="shared" si="45"/>
        <v>0</v>
      </c>
      <c r="G99" s="55">
        <f t="shared" si="45"/>
        <v>0</v>
      </c>
      <c r="H99" s="55">
        <f t="shared" si="45"/>
        <v>0</v>
      </c>
      <c r="I99" s="137">
        <f t="shared" si="45"/>
        <v>0</v>
      </c>
      <c r="J99" s="55">
        <f t="shared" si="45"/>
        <v>0</v>
      </c>
    </row>
    <row r="100" spans="1:10" ht="20.100000000000001" customHeight="1">
      <c r="A100" s="42">
        <v>32332</v>
      </c>
      <c r="B100" s="4" t="s">
        <v>34</v>
      </c>
      <c r="C100" s="76">
        <f t="shared" si="43"/>
        <v>0</v>
      </c>
      <c r="D100" s="53">
        <v>0</v>
      </c>
      <c r="E100" s="53"/>
      <c r="F100" s="53"/>
      <c r="G100" s="67">
        <v>0</v>
      </c>
      <c r="H100" s="53"/>
      <c r="I100" s="67"/>
      <c r="J100" s="159"/>
    </row>
    <row r="101" spans="1:10" ht="20.100000000000001" customHeight="1">
      <c r="A101" s="42">
        <v>32339</v>
      </c>
      <c r="B101" s="4" t="s">
        <v>35</v>
      </c>
      <c r="C101" s="76">
        <f t="shared" si="43"/>
        <v>0</v>
      </c>
      <c r="D101" s="53"/>
      <c r="E101" s="53"/>
      <c r="F101" s="53">
        <v>0</v>
      </c>
      <c r="G101" s="67">
        <v>0</v>
      </c>
      <c r="H101" s="53"/>
      <c r="I101" s="67"/>
      <c r="J101" s="159"/>
    </row>
    <row r="102" spans="1:10" ht="20.100000000000001" customHeight="1">
      <c r="A102" s="19">
        <v>3234</v>
      </c>
      <c r="B102" s="3" t="s">
        <v>36</v>
      </c>
      <c r="C102" s="76">
        <f t="shared" si="43"/>
        <v>46700</v>
      </c>
      <c r="D102" s="55">
        <f>D103+D104+D105+D106+D107</f>
        <v>0</v>
      </c>
      <c r="E102" s="55">
        <f t="shared" ref="E102:J102" si="46">E103+E104+E105+E106+E107</f>
        <v>43000</v>
      </c>
      <c r="F102" s="55">
        <f t="shared" si="46"/>
        <v>3700</v>
      </c>
      <c r="G102" s="55">
        <f t="shared" si="46"/>
        <v>0</v>
      </c>
      <c r="H102" s="55">
        <f t="shared" si="46"/>
        <v>0</v>
      </c>
      <c r="I102" s="137">
        <f t="shared" si="46"/>
        <v>0</v>
      </c>
      <c r="J102" s="55">
        <f t="shared" si="46"/>
        <v>0</v>
      </c>
    </row>
    <row r="103" spans="1:10" ht="20.100000000000001" customHeight="1">
      <c r="A103" s="42">
        <v>32341</v>
      </c>
      <c r="B103" s="4" t="s">
        <v>37</v>
      </c>
      <c r="C103" s="76">
        <f t="shared" si="43"/>
        <v>26700</v>
      </c>
      <c r="D103" s="53"/>
      <c r="E103" s="53">
        <v>23000</v>
      </c>
      <c r="F103" s="53">
        <v>3700</v>
      </c>
      <c r="G103" s="67"/>
      <c r="H103" s="53"/>
      <c r="I103" s="67"/>
      <c r="J103" s="159"/>
    </row>
    <row r="104" spans="1:10" ht="20.100000000000001" customHeight="1">
      <c r="A104" s="42">
        <v>32342</v>
      </c>
      <c r="B104" s="4" t="s">
        <v>38</v>
      </c>
      <c r="C104" s="76">
        <f t="shared" si="43"/>
        <v>10000</v>
      </c>
      <c r="D104" s="53"/>
      <c r="E104" s="53">
        <v>10000</v>
      </c>
      <c r="F104" s="53"/>
      <c r="G104" s="67"/>
      <c r="H104" s="53"/>
      <c r="I104" s="67"/>
      <c r="J104" s="159"/>
    </row>
    <row r="105" spans="1:10" ht="20.100000000000001" customHeight="1">
      <c r="A105" s="42">
        <v>32343</v>
      </c>
      <c r="B105" s="4" t="s">
        <v>66</v>
      </c>
      <c r="C105" s="76">
        <f t="shared" si="43"/>
        <v>2000</v>
      </c>
      <c r="D105" s="53">
        <v>0</v>
      </c>
      <c r="E105" s="53">
        <v>2000</v>
      </c>
      <c r="F105" s="53"/>
      <c r="G105" s="67"/>
      <c r="H105" s="53"/>
      <c r="I105" s="67"/>
      <c r="J105" s="159"/>
    </row>
    <row r="106" spans="1:10" ht="20.100000000000001" customHeight="1">
      <c r="A106" s="42">
        <v>32344</v>
      </c>
      <c r="B106" s="4" t="s">
        <v>39</v>
      </c>
      <c r="C106" s="76">
        <f t="shared" si="43"/>
        <v>3000</v>
      </c>
      <c r="D106" s="53"/>
      <c r="E106" s="53">
        <v>3000</v>
      </c>
      <c r="F106" s="53"/>
      <c r="G106" s="67"/>
      <c r="H106" s="53"/>
      <c r="I106" s="67"/>
      <c r="J106" s="159"/>
    </row>
    <row r="107" spans="1:10" ht="20.100000000000001" customHeight="1">
      <c r="A107" s="39">
        <v>32349</v>
      </c>
      <c r="B107" s="7" t="s">
        <v>100</v>
      </c>
      <c r="C107" s="76">
        <f t="shared" si="43"/>
        <v>5000</v>
      </c>
      <c r="D107" s="54"/>
      <c r="E107" s="54">
        <v>5000</v>
      </c>
      <c r="F107" s="54"/>
      <c r="G107" s="68"/>
      <c r="H107" s="53"/>
      <c r="I107" s="67"/>
      <c r="J107" s="159"/>
    </row>
    <row r="108" spans="1:10" ht="20.100000000000001" customHeight="1">
      <c r="A108" s="116">
        <v>32359</v>
      </c>
      <c r="B108" s="114" t="s">
        <v>162</v>
      </c>
      <c r="C108" s="76">
        <f t="shared" si="43"/>
        <v>135000</v>
      </c>
      <c r="D108" s="113"/>
      <c r="E108" s="113">
        <v>135000</v>
      </c>
      <c r="F108" s="113"/>
      <c r="G108" s="136"/>
      <c r="H108" s="113"/>
      <c r="I108" s="136"/>
      <c r="J108" s="28"/>
    </row>
    <row r="109" spans="1:10" s="22" customFormat="1" ht="20.100000000000001" customHeight="1">
      <c r="A109" s="25">
        <v>3236</v>
      </c>
      <c r="B109" s="24" t="s">
        <v>40</v>
      </c>
      <c r="C109" s="150">
        <f t="shared" si="43"/>
        <v>12000</v>
      </c>
      <c r="D109" s="58">
        <f>D110+D111+D112</f>
        <v>0</v>
      </c>
      <c r="E109" s="58">
        <f t="shared" ref="E109:J109" si="47">E110+E111+E112</f>
        <v>8000</v>
      </c>
      <c r="F109" s="58">
        <f t="shared" si="47"/>
        <v>4000</v>
      </c>
      <c r="G109" s="58">
        <f t="shared" si="47"/>
        <v>0</v>
      </c>
      <c r="H109" s="58">
        <f t="shared" si="47"/>
        <v>0</v>
      </c>
      <c r="I109" s="139">
        <f t="shared" si="47"/>
        <v>0</v>
      </c>
      <c r="J109" s="55">
        <f t="shared" si="47"/>
        <v>0</v>
      </c>
    </row>
    <row r="110" spans="1:10" s="22" customFormat="1" ht="20.100000000000001" customHeight="1">
      <c r="A110" s="39">
        <v>32361</v>
      </c>
      <c r="B110" s="7" t="s">
        <v>41</v>
      </c>
      <c r="C110" s="76">
        <f t="shared" si="43"/>
        <v>10000</v>
      </c>
      <c r="D110" s="53"/>
      <c r="E110" s="53">
        <v>8000</v>
      </c>
      <c r="F110" s="53">
        <v>2000</v>
      </c>
      <c r="G110" s="67"/>
      <c r="H110" s="53"/>
      <c r="I110" s="67"/>
      <c r="J110" s="159"/>
    </row>
    <row r="111" spans="1:10" s="22" customFormat="1" ht="20.100000000000001" customHeight="1">
      <c r="A111" s="42">
        <v>32363</v>
      </c>
      <c r="B111" s="4" t="s">
        <v>101</v>
      </c>
      <c r="C111" s="76">
        <f t="shared" si="43"/>
        <v>2000</v>
      </c>
      <c r="D111" s="56">
        <v>0</v>
      </c>
      <c r="E111" s="56"/>
      <c r="F111" s="56">
        <v>2000</v>
      </c>
      <c r="G111" s="69"/>
      <c r="H111" s="53"/>
      <c r="I111" s="67"/>
      <c r="J111" s="159"/>
    </row>
    <row r="112" spans="1:10" s="22" customFormat="1" ht="20.100000000000001" customHeight="1">
      <c r="A112" s="42">
        <v>32369</v>
      </c>
      <c r="B112" s="4" t="s">
        <v>154</v>
      </c>
      <c r="C112" s="76">
        <f t="shared" si="43"/>
        <v>0</v>
      </c>
      <c r="D112" s="56"/>
      <c r="E112" s="56"/>
      <c r="F112" s="56"/>
      <c r="G112" s="69"/>
      <c r="H112" s="56"/>
      <c r="I112" s="69"/>
      <c r="J112" s="159"/>
    </row>
    <row r="113" spans="1:10" ht="20.100000000000001" customHeight="1">
      <c r="A113" s="19">
        <v>3237</v>
      </c>
      <c r="B113" s="3" t="s">
        <v>42</v>
      </c>
      <c r="C113" s="76">
        <f t="shared" si="43"/>
        <v>30400</v>
      </c>
      <c r="D113" s="59">
        <f>D114+D115+D116</f>
        <v>0</v>
      </c>
      <c r="E113" s="59">
        <f t="shared" ref="E113:J113" si="48">E114+E115+E116</f>
        <v>30000</v>
      </c>
      <c r="F113" s="59">
        <f t="shared" si="48"/>
        <v>400</v>
      </c>
      <c r="G113" s="59">
        <f t="shared" si="48"/>
        <v>0</v>
      </c>
      <c r="H113" s="59">
        <f t="shared" si="48"/>
        <v>0</v>
      </c>
      <c r="I113" s="140">
        <f t="shared" si="48"/>
        <v>0</v>
      </c>
      <c r="J113" s="160">
        <f t="shared" si="48"/>
        <v>0</v>
      </c>
    </row>
    <row r="114" spans="1:10" ht="20.100000000000001" customHeight="1">
      <c r="A114" s="42">
        <v>32372</v>
      </c>
      <c r="B114" s="4" t="s">
        <v>102</v>
      </c>
      <c r="C114" s="76">
        <f t="shared" si="43"/>
        <v>400</v>
      </c>
      <c r="D114" s="53">
        <v>0</v>
      </c>
      <c r="E114" s="53"/>
      <c r="F114" s="53">
        <v>400</v>
      </c>
      <c r="G114" s="67"/>
      <c r="H114" s="53"/>
      <c r="I114" s="67"/>
      <c r="J114" s="159"/>
    </row>
    <row r="115" spans="1:10" ht="20.100000000000001" customHeight="1">
      <c r="A115" s="42">
        <v>32373</v>
      </c>
      <c r="B115" s="4" t="s">
        <v>75</v>
      </c>
      <c r="C115" s="76">
        <f t="shared" si="43"/>
        <v>2000</v>
      </c>
      <c r="D115" s="53"/>
      <c r="E115" s="53">
        <v>2000</v>
      </c>
      <c r="F115" s="53"/>
      <c r="G115" s="67"/>
      <c r="H115" s="53"/>
      <c r="I115" s="67"/>
      <c r="J115" s="159"/>
    </row>
    <row r="116" spans="1:10" ht="20.100000000000001" customHeight="1">
      <c r="A116" s="42">
        <v>32379</v>
      </c>
      <c r="B116" s="4" t="s">
        <v>76</v>
      </c>
      <c r="C116" s="76">
        <f t="shared" si="43"/>
        <v>28000</v>
      </c>
      <c r="D116" s="53"/>
      <c r="E116" s="53">
        <v>28000</v>
      </c>
      <c r="F116" s="53"/>
      <c r="G116" s="67"/>
      <c r="H116" s="53"/>
      <c r="I116" s="67"/>
      <c r="J116" s="159"/>
    </row>
    <row r="117" spans="1:10" ht="20.100000000000001" customHeight="1">
      <c r="A117" s="19">
        <v>3238</v>
      </c>
      <c r="B117" s="3" t="s">
        <v>43</v>
      </c>
      <c r="C117" s="76">
        <f t="shared" si="43"/>
        <v>11500</v>
      </c>
      <c r="D117" s="55">
        <f>D118+D119</f>
        <v>0</v>
      </c>
      <c r="E117" s="55">
        <f t="shared" ref="E117:J117" si="49">E118+E119</f>
        <v>11500</v>
      </c>
      <c r="F117" s="55">
        <f t="shared" si="49"/>
        <v>0</v>
      </c>
      <c r="G117" s="55">
        <f t="shared" si="49"/>
        <v>0</v>
      </c>
      <c r="H117" s="55">
        <f t="shared" si="49"/>
        <v>0</v>
      </c>
      <c r="I117" s="137">
        <f t="shared" si="49"/>
        <v>0</v>
      </c>
      <c r="J117" s="55">
        <f t="shared" si="49"/>
        <v>0</v>
      </c>
    </row>
    <row r="118" spans="1:10" ht="20.100000000000001" customHeight="1">
      <c r="A118" s="40">
        <v>32381</v>
      </c>
      <c r="B118" s="18" t="s">
        <v>103</v>
      </c>
      <c r="C118" s="76">
        <f t="shared" si="43"/>
        <v>0</v>
      </c>
      <c r="D118" s="50"/>
      <c r="E118" s="50"/>
      <c r="F118" s="50"/>
      <c r="G118" s="66"/>
      <c r="H118" s="66"/>
      <c r="I118" s="66"/>
      <c r="J118" s="159"/>
    </row>
    <row r="119" spans="1:10" ht="20.100000000000001" customHeight="1">
      <c r="A119" s="42">
        <v>32389</v>
      </c>
      <c r="B119" s="4" t="s">
        <v>44</v>
      </c>
      <c r="C119" s="76">
        <f t="shared" si="43"/>
        <v>11500</v>
      </c>
      <c r="D119" s="53"/>
      <c r="E119" s="53">
        <v>11500</v>
      </c>
      <c r="F119" s="53"/>
      <c r="G119" s="67"/>
      <c r="H119" s="53"/>
      <c r="I119" s="67"/>
      <c r="J119" s="159"/>
    </row>
    <row r="120" spans="1:10" ht="20.100000000000001" customHeight="1">
      <c r="A120" s="19">
        <v>3239</v>
      </c>
      <c r="B120" s="3" t="s">
        <v>45</v>
      </c>
      <c r="C120" s="76">
        <f t="shared" si="43"/>
        <v>0</v>
      </c>
      <c r="D120" s="55">
        <f>D121+D122</f>
        <v>0</v>
      </c>
      <c r="E120" s="55">
        <f t="shared" ref="E120:J120" si="50">E121+E122</f>
        <v>0</v>
      </c>
      <c r="F120" s="55">
        <f t="shared" si="50"/>
        <v>0</v>
      </c>
      <c r="G120" s="55">
        <f t="shared" si="50"/>
        <v>0</v>
      </c>
      <c r="H120" s="55">
        <f t="shared" si="50"/>
        <v>0</v>
      </c>
      <c r="I120" s="137">
        <f t="shared" si="50"/>
        <v>0</v>
      </c>
      <c r="J120" s="55">
        <f t="shared" si="50"/>
        <v>0</v>
      </c>
    </row>
    <row r="121" spans="1:10" ht="20.100000000000001" customHeight="1">
      <c r="A121" s="39">
        <v>32391</v>
      </c>
      <c r="B121" s="7" t="s">
        <v>46</v>
      </c>
      <c r="C121" s="76">
        <f t="shared" si="43"/>
        <v>0</v>
      </c>
      <c r="D121" s="53">
        <v>0</v>
      </c>
      <c r="E121" s="53">
        <v>0</v>
      </c>
      <c r="F121" s="53">
        <v>0</v>
      </c>
      <c r="G121" s="67">
        <v>0</v>
      </c>
      <c r="H121" s="53"/>
      <c r="I121" s="67"/>
      <c r="J121" s="159"/>
    </row>
    <row r="122" spans="1:10" ht="20.100000000000001" customHeight="1">
      <c r="A122" s="42">
        <v>323991</v>
      </c>
      <c r="B122" s="4" t="s">
        <v>65</v>
      </c>
      <c r="C122" s="76">
        <f t="shared" si="43"/>
        <v>0</v>
      </c>
      <c r="D122" s="60">
        <v>0</v>
      </c>
      <c r="E122" s="60">
        <v>0</v>
      </c>
      <c r="F122" s="60">
        <v>0</v>
      </c>
      <c r="G122" s="70">
        <v>0</v>
      </c>
      <c r="H122" s="60"/>
      <c r="I122" s="70"/>
      <c r="J122" s="159"/>
    </row>
    <row r="123" spans="1:10" ht="20.100000000000001" customHeight="1">
      <c r="A123" s="41">
        <v>32412</v>
      </c>
      <c r="B123" s="166" t="s">
        <v>167</v>
      </c>
      <c r="C123" s="76">
        <f t="shared" si="43"/>
        <v>7000</v>
      </c>
      <c r="D123" s="76">
        <v>7000</v>
      </c>
      <c r="E123" s="76">
        <f t="shared" ref="E123" si="51">SUM(F123:L123)</f>
        <v>0</v>
      </c>
      <c r="F123" s="76">
        <f t="shared" ref="F123" si="52">SUM(G123:M123)</f>
        <v>0</v>
      </c>
      <c r="G123" s="76">
        <f t="shared" ref="G123" si="53">SUM(H123:N123)</f>
        <v>0</v>
      </c>
      <c r="H123" s="76">
        <f t="shared" ref="H123" si="54">SUM(I123:O123)</f>
        <v>0</v>
      </c>
      <c r="I123" s="76">
        <f t="shared" ref="I123" si="55">SUM(J123:P123)</f>
        <v>0</v>
      </c>
      <c r="J123" s="76">
        <f t="shared" ref="J123" si="56">SUM(K123:Q123)</f>
        <v>0</v>
      </c>
    </row>
    <row r="124" spans="1:10" ht="20.100000000000001" customHeight="1">
      <c r="A124" s="48">
        <v>329</v>
      </c>
      <c r="B124" s="36" t="s">
        <v>47</v>
      </c>
      <c r="C124" s="30">
        <f>SUM(D124:J124)</f>
        <v>354905</v>
      </c>
      <c r="D124" s="57">
        <f>D125+D127+D128+D130+D132+D134</f>
        <v>25000</v>
      </c>
      <c r="E124" s="57">
        <f t="shared" ref="E124:J124" si="57">E125+E127+E128+E130+E132+E134</f>
        <v>23135</v>
      </c>
      <c r="F124" s="57">
        <f t="shared" si="57"/>
        <v>183770</v>
      </c>
      <c r="G124" s="57">
        <f t="shared" si="57"/>
        <v>0</v>
      </c>
      <c r="H124" s="57">
        <f t="shared" si="57"/>
        <v>0</v>
      </c>
      <c r="I124" s="138">
        <f t="shared" si="57"/>
        <v>119000</v>
      </c>
      <c r="J124" s="57">
        <f t="shared" si="57"/>
        <v>4000</v>
      </c>
    </row>
    <row r="125" spans="1:10" ht="20.100000000000001" customHeight="1">
      <c r="A125" s="19">
        <v>3292</v>
      </c>
      <c r="B125" s="16" t="s">
        <v>73</v>
      </c>
      <c r="C125" s="76">
        <f>SUM(D125:J125)</f>
        <v>7885</v>
      </c>
      <c r="D125" s="55">
        <f>D126</f>
        <v>0</v>
      </c>
      <c r="E125" s="55">
        <f t="shared" ref="E125:J125" si="58">E126</f>
        <v>7885</v>
      </c>
      <c r="F125" s="55">
        <f t="shared" si="58"/>
        <v>0</v>
      </c>
      <c r="G125" s="55">
        <f t="shared" si="58"/>
        <v>0</v>
      </c>
      <c r="H125" s="55">
        <f t="shared" si="58"/>
        <v>0</v>
      </c>
      <c r="I125" s="137">
        <f t="shared" si="58"/>
        <v>0</v>
      </c>
      <c r="J125" s="55">
        <f t="shared" si="58"/>
        <v>0</v>
      </c>
    </row>
    <row r="126" spans="1:10" ht="20.100000000000001" customHeight="1">
      <c r="A126" s="42">
        <v>32922</v>
      </c>
      <c r="B126" s="4" t="s">
        <v>73</v>
      </c>
      <c r="C126" s="76">
        <f t="shared" ref="C126:C135" si="59">SUM(D126:J126)</f>
        <v>7885</v>
      </c>
      <c r="D126" s="53"/>
      <c r="E126" s="53">
        <v>7885</v>
      </c>
      <c r="F126" s="53"/>
      <c r="G126" s="67"/>
      <c r="H126" s="53"/>
      <c r="I126" s="67"/>
      <c r="J126" s="159"/>
    </row>
    <row r="127" spans="1:10" ht="20.100000000000001" customHeight="1">
      <c r="A127" s="42">
        <v>32923</v>
      </c>
      <c r="B127" s="4" t="s">
        <v>155</v>
      </c>
      <c r="C127" s="76">
        <f t="shared" si="59"/>
        <v>8550</v>
      </c>
      <c r="D127" s="53"/>
      <c r="E127" s="53">
        <v>8550</v>
      </c>
      <c r="F127" s="53"/>
      <c r="G127" s="67"/>
      <c r="H127" s="53"/>
      <c r="I127" s="67"/>
      <c r="J127" s="159"/>
    </row>
    <row r="128" spans="1:10" ht="20.100000000000001" customHeight="1">
      <c r="A128" s="41">
        <v>3293</v>
      </c>
      <c r="B128" s="16" t="s">
        <v>77</v>
      </c>
      <c r="C128" s="76">
        <f t="shared" si="59"/>
        <v>1500</v>
      </c>
      <c r="D128" s="61">
        <f>D129</f>
        <v>0</v>
      </c>
      <c r="E128" s="61">
        <f t="shared" ref="E128:J128" si="60">E129</f>
        <v>1500</v>
      </c>
      <c r="F128" s="61">
        <f t="shared" si="60"/>
        <v>0</v>
      </c>
      <c r="G128" s="61">
        <f t="shared" si="60"/>
        <v>0</v>
      </c>
      <c r="H128" s="61">
        <f t="shared" si="60"/>
        <v>0</v>
      </c>
      <c r="I128" s="141">
        <f t="shared" si="60"/>
        <v>0</v>
      </c>
      <c r="J128" s="61">
        <f t="shared" si="60"/>
        <v>0</v>
      </c>
    </row>
    <row r="129" spans="1:10" ht="20.100000000000001" customHeight="1">
      <c r="A129" s="42">
        <v>32931</v>
      </c>
      <c r="B129" s="4" t="s">
        <v>77</v>
      </c>
      <c r="C129" s="76">
        <f t="shared" si="59"/>
        <v>1500</v>
      </c>
      <c r="D129" s="53">
        <v>0</v>
      </c>
      <c r="E129" s="53">
        <v>1500</v>
      </c>
      <c r="F129" s="53">
        <v>0</v>
      </c>
      <c r="G129" s="67">
        <v>0</v>
      </c>
      <c r="H129" s="53"/>
      <c r="I129" s="67"/>
      <c r="J129" s="159"/>
    </row>
    <row r="130" spans="1:10" ht="20.100000000000001" customHeight="1">
      <c r="A130" s="19">
        <v>3294</v>
      </c>
      <c r="B130" s="3" t="s">
        <v>48</v>
      </c>
      <c r="C130" s="76">
        <f t="shared" si="59"/>
        <v>1200</v>
      </c>
      <c r="D130" s="55">
        <f>D131</f>
        <v>0</v>
      </c>
      <c r="E130" s="55">
        <f t="shared" ref="E130:J130" si="61">E131</f>
        <v>1200</v>
      </c>
      <c r="F130" s="55">
        <f t="shared" si="61"/>
        <v>0</v>
      </c>
      <c r="G130" s="55">
        <f t="shared" si="61"/>
        <v>0</v>
      </c>
      <c r="H130" s="55">
        <f t="shared" si="61"/>
        <v>0</v>
      </c>
      <c r="I130" s="137">
        <f t="shared" si="61"/>
        <v>0</v>
      </c>
      <c r="J130" s="55">
        <f t="shared" si="61"/>
        <v>0</v>
      </c>
    </row>
    <row r="131" spans="1:10" ht="20.100000000000001" customHeight="1">
      <c r="A131" s="42">
        <v>32941</v>
      </c>
      <c r="B131" s="4" t="s">
        <v>49</v>
      </c>
      <c r="C131" s="76">
        <f t="shared" si="59"/>
        <v>1200</v>
      </c>
      <c r="D131" s="53"/>
      <c r="E131" s="53">
        <v>1200</v>
      </c>
      <c r="F131" s="53">
        <v>0</v>
      </c>
      <c r="G131" s="67"/>
      <c r="H131" s="53"/>
      <c r="I131" s="67"/>
      <c r="J131" s="159"/>
    </row>
    <row r="132" spans="1:10" ht="20.100000000000001" customHeight="1">
      <c r="A132" s="41">
        <v>3295</v>
      </c>
      <c r="B132" s="16" t="s">
        <v>153</v>
      </c>
      <c r="C132" s="76">
        <f t="shared" si="59"/>
        <v>25000</v>
      </c>
      <c r="D132" s="11">
        <f t="shared" ref="D132:J132" si="62">D133</f>
        <v>25000</v>
      </c>
      <c r="E132" s="11">
        <f t="shared" si="62"/>
        <v>0</v>
      </c>
      <c r="F132" s="11">
        <f t="shared" si="62"/>
        <v>0</v>
      </c>
      <c r="G132" s="11">
        <f t="shared" si="62"/>
        <v>0</v>
      </c>
      <c r="H132" s="11">
        <f t="shared" si="62"/>
        <v>0</v>
      </c>
      <c r="I132" s="142">
        <f t="shared" si="62"/>
        <v>0</v>
      </c>
      <c r="J132" s="11">
        <f t="shared" si="62"/>
        <v>0</v>
      </c>
    </row>
    <row r="133" spans="1:10" ht="20.100000000000001" customHeight="1">
      <c r="A133" s="42">
        <v>32955</v>
      </c>
      <c r="B133" s="4" t="s">
        <v>153</v>
      </c>
      <c r="C133" s="76">
        <f t="shared" si="59"/>
        <v>25000</v>
      </c>
      <c r="D133" s="53">
        <v>25000</v>
      </c>
      <c r="E133" s="53"/>
      <c r="F133" s="53"/>
      <c r="G133" s="67"/>
      <c r="H133" s="53"/>
      <c r="I133" s="67"/>
      <c r="J133" s="159"/>
    </row>
    <row r="134" spans="1:10" ht="20.100000000000001" customHeight="1">
      <c r="A134" s="19">
        <v>3299</v>
      </c>
      <c r="B134" s="3" t="s">
        <v>50</v>
      </c>
      <c r="C134" s="76">
        <f t="shared" si="59"/>
        <v>310770</v>
      </c>
      <c r="D134" s="55">
        <f>D135</f>
        <v>0</v>
      </c>
      <c r="E134" s="55">
        <f t="shared" ref="E134:J134" si="63">E135</f>
        <v>4000</v>
      </c>
      <c r="F134" s="55">
        <f t="shared" si="63"/>
        <v>183770</v>
      </c>
      <c r="G134" s="55">
        <f t="shared" si="63"/>
        <v>0</v>
      </c>
      <c r="H134" s="55">
        <f t="shared" si="63"/>
        <v>0</v>
      </c>
      <c r="I134" s="137">
        <f t="shared" si="63"/>
        <v>119000</v>
      </c>
      <c r="J134" s="55">
        <f t="shared" si="63"/>
        <v>4000</v>
      </c>
    </row>
    <row r="135" spans="1:10" ht="20.100000000000001" customHeight="1">
      <c r="A135" s="39">
        <v>32999</v>
      </c>
      <c r="B135" s="7" t="s">
        <v>51</v>
      </c>
      <c r="C135" s="76">
        <f t="shared" si="59"/>
        <v>310770</v>
      </c>
      <c r="D135" s="53">
        <v>0</v>
      </c>
      <c r="E135" s="53">
        <v>4000</v>
      </c>
      <c r="F135" s="54">
        <v>183770</v>
      </c>
      <c r="G135" s="68"/>
      <c r="H135" s="53"/>
      <c r="I135" s="67">
        <v>119000</v>
      </c>
      <c r="J135" s="159">
        <v>4000</v>
      </c>
    </row>
    <row r="136" spans="1:10" s="22" customFormat="1" ht="20.100000000000001" customHeight="1">
      <c r="A136" s="47">
        <v>34</v>
      </c>
      <c r="B136" s="34" t="s">
        <v>52</v>
      </c>
      <c r="C136" s="32">
        <f>SUM(D136:J136)</f>
        <v>4000</v>
      </c>
      <c r="D136" s="62">
        <f>D137</f>
        <v>0</v>
      </c>
      <c r="E136" s="62">
        <f t="shared" ref="E136:J136" si="64">E137</f>
        <v>4000</v>
      </c>
      <c r="F136" s="62">
        <f t="shared" si="64"/>
        <v>0</v>
      </c>
      <c r="G136" s="62">
        <f t="shared" si="64"/>
        <v>0</v>
      </c>
      <c r="H136" s="62">
        <f t="shared" si="64"/>
        <v>0</v>
      </c>
      <c r="I136" s="143">
        <f t="shared" si="64"/>
        <v>0</v>
      </c>
      <c r="J136" s="62">
        <f t="shared" si="64"/>
        <v>0</v>
      </c>
    </row>
    <row r="137" spans="1:10" s="22" customFormat="1" ht="20.100000000000001" customHeight="1">
      <c r="A137" s="48">
        <v>343</v>
      </c>
      <c r="B137" s="36" t="s">
        <v>53</v>
      </c>
      <c r="C137" s="30">
        <f>SUM(D137:J137)</f>
        <v>4000</v>
      </c>
      <c r="D137" s="57">
        <f>D138</f>
        <v>0</v>
      </c>
      <c r="E137" s="57">
        <f t="shared" ref="E137:G137" si="65">E138</f>
        <v>4000</v>
      </c>
      <c r="F137" s="57">
        <f t="shared" si="65"/>
        <v>0</v>
      </c>
      <c r="G137" s="57">
        <f t="shared" si="65"/>
        <v>0</v>
      </c>
      <c r="H137" s="57">
        <f t="shared" ref="H137:J137" si="66">H138</f>
        <v>0</v>
      </c>
      <c r="I137" s="138">
        <f t="shared" si="66"/>
        <v>0</v>
      </c>
      <c r="J137" s="57">
        <f t="shared" si="66"/>
        <v>0</v>
      </c>
    </row>
    <row r="138" spans="1:10" ht="20.100000000000001" customHeight="1">
      <c r="A138" s="43">
        <v>3431</v>
      </c>
      <c r="B138" s="8" t="s">
        <v>54</v>
      </c>
      <c r="C138" s="76">
        <f>SUM(D138:J138)</f>
        <v>4000</v>
      </c>
      <c r="D138" s="55">
        <f>D139+D140</f>
        <v>0</v>
      </c>
      <c r="E138" s="55">
        <f t="shared" ref="E138:J138" si="67">E139+E140</f>
        <v>4000</v>
      </c>
      <c r="F138" s="55">
        <f t="shared" si="67"/>
        <v>0</v>
      </c>
      <c r="G138" s="55">
        <f t="shared" si="67"/>
        <v>0</v>
      </c>
      <c r="H138" s="55">
        <f t="shared" si="67"/>
        <v>0</v>
      </c>
      <c r="I138" s="137">
        <f t="shared" si="67"/>
        <v>0</v>
      </c>
      <c r="J138" s="55">
        <f t="shared" si="67"/>
        <v>0</v>
      </c>
    </row>
    <row r="139" spans="1:10" ht="18.75" customHeight="1">
      <c r="A139" s="42">
        <v>34311</v>
      </c>
      <c r="B139" s="4" t="s">
        <v>55</v>
      </c>
      <c r="C139" s="76">
        <f t="shared" ref="C139:C140" si="68">SUM(D139:J139)</f>
        <v>4000</v>
      </c>
      <c r="D139" s="10"/>
      <c r="E139" s="10">
        <v>4000</v>
      </c>
      <c r="F139" s="10"/>
      <c r="G139" s="10"/>
      <c r="H139" s="10"/>
      <c r="I139" s="156"/>
      <c r="J139" s="159"/>
    </row>
    <row r="140" spans="1:10" ht="18.75" customHeight="1">
      <c r="A140" s="75">
        <v>34339</v>
      </c>
      <c r="B140" s="7" t="s">
        <v>98</v>
      </c>
      <c r="C140" s="76">
        <f t="shared" si="68"/>
        <v>0</v>
      </c>
      <c r="D140" s="10"/>
      <c r="E140" s="10"/>
      <c r="F140" s="10"/>
      <c r="G140" s="10"/>
      <c r="H140" s="10"/>
      <c r="I140" s="156"/>
      <c r="J140" s="159"/>
    </row>
    <row r="141" spans="1:10" ht="24" customHeight="1">
      <c r="A141" s="167" t="s">
        <v>92</v>
      </c>
      <c r="B141" s="168"/>
      <c r="C141" s="168"/>
      <c r="D141" s="168"/>
      <c r="E141" s="168"/>
      <c r="F141" s="168"/>
      <c r="G141" s="168"/>
      <c r="H141" s="74"/>
      <c r="I141" s="157"/>
      <c r="J141" s="159"/>
    </row>
    <row r="142" spans="1:10" ht="20.100000000000001" customHeight="1">
      <c r="A142" s="47">
        <v>42</v>
      </c>
      <c r="B142" s="34" t="s">
        <v>56</v>
      </c>
      <c r="C142" s="32">
        <f t="shared" ref="C142:C147" si="69">SUM(D142:J142)</f>
        <v>108000</v>
      </c>
      <c r="D142" s="33">
        <f t="shared" ref="D142" si="70">D143+D146+D166</f>
        <v>0</v>
      </c>
      <c r="E142" s="33">
        <f t="shared" ref="E142" si="71">E143+E146+E166</f>
        <v>54000</v>
      </c>
      <c r="F142" s="33">
        <f t="shared" ref="F142" si="72">F143+F146+F166</f>
        <v>17000</v>
      </c>
      <c r="G142" s="33">
        <f t="shared" ref="G142" si="73">G143+G146+G166</f>
        <v>15000</v>
      </c>
      <c r="H142" s="33">
        <f t="shared" ref="H142" si="74">H143+H146+H166</f>
        <v>0</v>
      </c>
      <c r="I142" s="144">
        <f t="shared" ref="I142:J142" si="75">I143+I146+I166</f>
        <v>0</v>
      </c>
      <c r="J142" s="33">
        <f t="shared" si="75"/>
        <v>22000</v>
      </c>
    </row>
    <row r="143" spans="1:10" ht="20.100000000000001" customHeight="1">
      <c r="A143" s="38">
        <v>421</v>
      </c>
      <c r="B143" s="29" t="s">
        <v>57</v>
      </c>
      <c r="C143" s="30">
        <f t="shared" si="69"/>
        <v>0</v>
      </c>
      <c r="D143" s="37">
        <f t="shared" ref="D143:D144" si="76">D144</f>
        <v>0</v>
      </c>
      <c r="E143" s="37">
        <f t="shared" ref="E143" si="77">E144</f>
        <v>0</v>
      </c>
      <c r="F143" s="37">
        <f t="shared" ref="F143" si="78">F144</f>
        <v>0</v>
      </c>
      <c r="G143" s="37">
        <f t="shared" ref="G143" si="79">G144</f>
        <v>0</v>
      </c>
      <c r="H143" s="37">
        <f t="shared" ref="H143" si="80">H144</f>
        <v>0</v>
      </c>
      <c r="I143" s="145">
        <f t="shared" ref="I143:J143" si="81">I144</f>
        <v>0</v>
      </c>
      <c r="J143" s="161">
        <f t="shared" si="81"/>
        <v>0</v>
      </c>
    </row>
    <row r="144" spans="1:10" ht="20.100000000000001" customHeight="1">
      <c r="A144" s="19">
        <v>4212</v>
      </c>
      <c r="B144" s="3" t="s">
        <v>58</v>
      </c>
      <c r="C144" s="11">
        <f t="shared" si="69"/>
        <v>0</v>
      </c>
      <c r="D144" s="6">
        <f t="shared" si="76"/>
        <v>0</v>
      </c>
      <c r="E144" s="6">
        <f t="shared" ref="E144" si="82">E145</f>
        <v>0</v>
      </c>
      <c r="F144" s="6">
        <f t="shared" ref="F144" si="83">F145</f>
        <v>0</v>
      </c>
      <c r="G144" s="6">
        <f t="shared" ref="G144" si="84">G145</f>
        <v>0</v>
      </c>
      <c r="H144" s="6">
        <f t="shared" ref="H144" si="85">H145</f>
        <v>0</v>
      </c>
      <c r="I144" s="146">
        <f t="shared" ref="I144:J144" si="86">I145</f>
        <v>0</v>
      </c>
      <c r="J144" s="6">
        <f t="shared" si="86"/>
        <v>0</v>
      </c>
    </row>
    <row r="145" spans="1:10" ht="20.100000000000001" customHeight="1">
      <c r="A145" s="42">
        <v>42123</v>
      </c>
      <c r="B145" s="4" t="s">
        <v>74</v>
      </c>
      <c r="C145" s="11">
        <f t="shared" si="69"/>
        <v>0</v>
      </c>
      <c r="D145" s="5"/>
      <c r="E145" s="15">
        <v>0</v>
      </c>
      <c r="F145" s="5">
        <v>0</v>
      </c>
      <c r="G145" s="71">
        <v>0</v>
      </c>
      <c r="H145" s="5"/>
      <c r="I145" s="71"/>
      <c r="J145" s="159"/>
    </row>
    <row r="146" spans="1:10" ht="20.100000000000001" customHeight="1">
      <c r="A146" s="38">
        <v>422</v>
      </c>
      <c r="B146" s="29" t="s">
        <v>59</v>
      </c>
      <c r="C146" s="30">
        <f t="shared" si="69"/>
        <v>98000</v>
      </c>
      <c r="D146" s="31">
        <f>D147+D150+D151+D153+D157+D159+D162</f>
        <v>0</v>
      </c>
      <c r="E146" s="31">
        <f t="shared" ref="E146:J146" si="87">E147+E150+E151+E153+E157+E159+E162</f>
        <v>50000</v>
      </c>
      <c r="F146" s="31">
        <f t="shared" si="87"/>
        <v>11000</v>
      </c>
      <c r="G146" s="31">
        <f t="shared" si="87"/>
        <v>15000</v>
      </c>
      <c r="H146" s="31">
        <f t="shared" si="87"/>
        <v>0</v>
      </c>
      <c r="I146" s="147">
        <f t="shared" si="87"/>
        <v>0</v>
      </c>
      <c r="J146" s="31">
        <f t="shared" si="87"/>
        <v>22000</v>
      </c>
    </row>
    <row r="147" spans="1:10" ht="20.100000000000001" customHeight="1">
      <c r="A147" s="19">
        <v>4221</v>
      </c>
      <c r="B147" s="3" t="s">
        <v>78</v>
      </c>
      <c r="C147" s="76">
        <f t="shared" si="69"/>
        <v>81000</v>
      </c>
      <c r="D147" s="6">
        <f>D148+D149</f>
        <v>0</v>
      </c>
      <c r="E147" s="6">
        <f t="shared" ref="E147:J147" si="88">E148+E149</f>
        <v>50000</v>
      </c>
      <c r="F147" s="6">
        <f t="shared" si="88"/>
        <v>6000</v>
      </c>
      <c r="G147" s="6">
        <f t="shared" si="88"/>
        <v>15000</v>
      </c>
      <c r="H147" s="6">
        <f t="shared" si="88"/>
        <v>0</v>
      </c>
      <c r="I147" s="146">
        <f t="shared" si="88"/>
        <v>0</v>
      </c>
      <c r="J147" s="6">
        <f t="shared" si="88"/>
        <v>10000</v>
      </c>
    </row>
    <row r="148" spans="1:10" ht="20.100000000000001" customHeight="1">
      <c r="A148" s="40">
        <v>42211</v>
      </c>
      <c r="B148" s="18" t="s">
        <v>79</v>
      </c>
      <c r="C148" s="76">
        <f t="shared" ref="C148:C164" si="89">SUM(D148:J148)</f>
        <v>10000</v>
      </c>
      <c r="D148" s="27"/>
      <c r="E148" s="10">
        <v>10000</v>
      </c>
      <c r="F148" s="27"/>
      <c r="G148" s="72"/>
      <c r="H148" s="27"/>
      <c r="I148" s="72"/>
      <c r="J148" s="159"/>
    </row>
    <row r="149" spans="1:10" ht="20.100000000000001" customHeight="1">
      <c r="A149" s="40">
        <v>42212</v>
      </c>
      <c r="B149" s="18" t="s">
        <v>80</v>
      </c>
      <c r="C149" s="76">
        <f t="shared" si="89"/>
        <v>71000</v>
      </c>
      <c r="D149" s="27"/>
      <c r="E149" s="10">
        <v>40000</v>
      </c>
      <c r="F149" s="27">
        <v>6000</v>
      </c>
      <c r="G149" s="72">
        <v>15000</v>
      </c>
      <c r="H149" s="27"/>
      <c r="I149" s="72"/>
      <c r="J149" s="159">
        <v>10000</v>
      </c>
    </row>
    <row r="150" spans="1:10" ht="20.100000000000001" customHeight="1">
      <c r="A150" s="40">
        <v>42219</v>
      </c>
      <c r="B150" s="18" t="s">
        <v>163</v>
      </c>
      <c r="C150" s="76">
        <f t="shared" si="89"/>
        <v>0</v>
      </c>
      <c r="D150" s="27"/>
      <c r="E150" s="10"/>
      <c r="F150" s="27"/>
      <c r="G150" s="72"/>
      <c r="H150" s="27"/>
      <c r="I150" s="72"/>
      <c r="J150" s="159"/>
    </row>
    <row r="151" spans="1:10" ht="20.100000000000001" customHeight="1">
      <c r="A151" s="41">
        <v>4222</v>
      </c>
      <c r="B151" s="16" t="s">
        <v>81</v>
      </c>
      <c r="C151" s="76">
        <f t="shared" si="89"/>
        <v>0</v>
      </c>
      <c r="D151" s="28">
        <f>D152</f>
        <v>0</v>
      </c>
      <c r="E151" s="28">
        <f t="shared" ref="E151:J151" si="90">E152</f>
        <v>0</v>
      </c>
      <c r="F151" s="28">
        <f t="shared" si="90"/>
        <v>0</v>
      </c>
      <c r="G151" s="28">
        <f t="shared" si="90"/>
        <v>0</v>
      </c>
      <c r="H151" s="28">
        <f t="shared" si="90"/>
        <v>0</v>
      </c>
      <c r="I151" s="148">
        <f t="shared" si="90"/>
        <v>0</v>
      </c>
      <c r="J151" s="28">
        <f t="shared" si="90"/>
        <v>0</v>
      </c>
    </row>
    <row r="152" spans="1:10" ht="20.100000000000001" customHeight="1">
      <c r="A152" s="40">
        <v>42221</v>
      </c>
      <c r="B152" s="18" t="s">
        <v>82</v>
      </c>
      <c r="C152" s="76">
        <f t="shared" si="89"/>
        <v>0</v>
      </c>
      <c r="D152" s="27">
        <v>0</v>
      </c>
      <c r="E152" s="10">
        <v>0</v>
      </c>
      <c r="F152" s="27"/>
      <c r="G152" s="72"/>
      <c r="H152" s="27"/>
      <c r="I152" s="72"/>
      <c r="J152" s="159"/>
    </row>
    <row r="153" spans="1:10" ht="20.100000000000001" customHeight="1">
      <c r="A153" s="19">
        <v>4223</v>
      </c>
      <c r="B153" s="3" t="s">
        <v>72</v>
      </c>
      <c r="C153" s="76">
        <f t="shared" si="89"/>
        <v>0</v>
      </c>
      <c r="D153" s="6">
        <f>SUM(D154:D156)</f>
        <v>0</v>
      </c>
      <c r="E153" s="6">
        <f t="shared" ref="E153:J153" si="91">SUM(E154:E156)</f>
        <v>0</v>
      </c>
      <c r="F153" s="6">
        <f t="shared" si="91"/>
        <v>0</v>
      </c>
      <c r="G153" s="6">
        <f t="shared" si="91"/>
        <v>0</v>
      </c>
      <c r="H153" s="6">
        <f t="shared" si="91"/>
        <v>0</v>
      </c>
      <c r="I153" s="146">
        <f t="shared" si="91"/>
        <v>0</v>
      </c>
      <c r="J153" s="6">
        <f t="shared" si="91"/>
        <v>0</v>
      </c>
    </row>
    <row r="154" spans="1:10" ht="20.100000000000001" customHeight="1">
      <c r="A154" s="40">
        <v>42231</v>
      </c>
      <c r="B154" s="18" t="s">
        <v>83</v>
      </c>
      <c r="C154" s="76">
        <f t="shared" si="89"/>
        <v>0</v>
      </c>
      <c r="D154" s="27">
        <v>0</v>
      </c>
      <c r="E154" s="10">
        <v>0</v>
      </c>
      <c r="F154" s="27">
        <v>0</v>
      </c>
      <c r="G154" s="72">
        <v>0</v>
      </c>
      <c r="H154" s="27"/>
      <c r="I154" s="72"/>
      <c r="J154" s="159"/>
    </row>
    <row r="155" spans="1:10" ht="20.100000000000001" customHeight="1">
      <c r="A155" s="42">
        <v>42232</v>
      </c>
      <c r="B155" s="4" t="s">
        <v>84</v>
      </c>
      <c r="C155" s="76">
        <f t="shared" si="89"/>
        <v>0</v>
      </c>
      <c r="D155" s="5">
        <v>0</v>
      </c>
      <c r="E155" s="15">
        <v>0</v>
      </c>
      <c r="F155" s="5">
        <v>0</v>
      </c>
      <c r="G155" s="71">
        <v>0</v>
      </c>
      <c r="H155" s="5"/>
      <c r="I155" s="71"/>
      <c r="J155" s="159"/>
    </row>
    <row r="156" spans="1:10" ht="20.100000000000001" customHeight="1">
      <c r="A156" s="42">
        <v>42239</v>
      </c>
      <c r="B156" s="4" t="s">
        <v>72</v>
      </c>
      <c r="C156" s="76">
        <f t="shared" si="89"/>
        <v>0</v>
      </c>
      <c r="D156" s="5">
        <v>0</v>
      </c>
      <c r="E156" s="15">
        <v>0</v>
      </c>
      <c r="F156" s="5">
        <v>0</v>
      </c>
      <c r="G156" s="71">
        <v>0</v>
      </c>
      <c r="H156" s="5"/>
      <c r="I156" s="71"/>
      <c r="J156" s="159"/>
    </row>
    <row r="157" spans="1:10" ht="20.100000000000001" customHeight="1">
      <c r="A157" s="41">
        <v>4224</v>
      </c>
      <c r="B157" s="16" t="s">
        <v>85</v>
      </c>
      <c r="C157" s="76">
        <f t="shared" si="89"/>
        <v>0</v>
      </c>
      <c r="D157" s="26">
        <f>D158</f>
        <v>0</v>
      </c>
      <c r="E157" s="26">
        <f t="shared" ref="E157:J157" si="92">E158</f>
        <v>0</v>
      </c>
      <c r="F157" s="26">
        <f t="shared" si="92"/>
        <v>0</v>
      </c>
      <c r="G157" s="26">
        <f t="shared" si="92"/>
        <v>0</v>
      </c>
      <c r="H157" s="26">
        <f t="shared" si="92"/>
        <v>0</v>
      </c>
      <c r="I157" s="149">
        <f t="shared" si="92"/>
        <v>0</v>
      </c>
      <c r="J157" s="26">
        <f t="shared" si="92"/>
        <v>0</v>
      </c>
    </row>
    <row r="158" spans="1:10" ht="20.100000000000001" customHeight="1">
      <c r="A158" s="42">
        <v>42242</v>
      </c>
      <c r="B158" s="4" t="s">
        <v>86</v>
      </c>
      <c r="C158" s="76">
        <f t="shared" si="89"/>
        <v>0</v>
      </c>
      <c r="D158" s="5">
        <v>0</v>
      </c>
      <c r="E158" s="15">
        <v>0</v>
      </c>
      <c r="F158" s="5">
        <v>0</v>
      </c>
      <c r="G158" s="71">
        <v>0</v>
      </c>
      <c r="H158" s="5"/>
      <c r="I158" s="71"/>
      <c r="J158" s="159"/>
    </row>
    <row r="159" spans="1:10" ht="20.100000000000001" customHeight="1">
      <c r="A159" s="41">
        <v>4226</v>
      </c>
      <c r="B159" s="16" t="s">
        <v>87</v>
      </c>
      <c r="C159" s="76">
        <f t="shared" si="89"/>
        <v>0</v>
      </c>
      <c r="D159" s="26">
        <f>D160+D161</f>
        <v>0</v>
      </c>
      <c r="E159" s="26">
        <f t="shared" ref="E159:J159" si="93">E160+E161</f>
        <v>0</v>
      </c>
      <c r="F159" s="26">
        <f t="shared" si="93"/>
        <v>0</v>
      </c>
      <c r="G159" s="26">
        <f t="shared" si="93"/>
        <v>0</v>
      </c>
      <c r="H159" s="26">
        <f t="shared" si="93"/>
        <v>0</v>
      </c>
      <c r="I159" s="149">
        <f t="shared" si="93"/>
        <v>0</v>
      </c>
      <c r="J159" s="26">
        <f t="shared" si="93"/>
        <v>0</v>
      </c>
    </row>
    <row r="160" spans="1:10" ht="20.100000000000001" customHeight="1">
      <c r="A160" s="42">
        <v>42261</v>
      </c>
      <c r="B160" s="4" t="s">
        <v>87</v>
      </c>
      <c r="C160" s="76">
        <f t="shared" si="89"/>
        <v>0</v>
      </c>
      <c r="D160" s="5">
        <v>0</v>
      </c>
      <c r="E160" s="15">
        <v>0</v>
      </c>
      <c r="F160" s="5">
        <v>0</v>
      </c>
      <c r="G160" s="71">
        <v>0</v>
      </c>
      <c r="H160" s="5"/>
      <c r="I160" s="71"/>
      <c r="J160" s="159"/>
    </row>
    <row r="161" spans="1:10" ht="20.100000000000001" customHeight="1">
      <c r="A161" s="42">
        <v>42262</v>
      </c>
      <c r="B161" s="4" t="s">
        <v>104</v>
      </c>
      <c r="C161" s="76">
        <f t="shared" si="89"/>
        <v>0</v>
      </c>
      <c r="D161" s="5"/>
      <c r="E161" s="15"/>
      <c r="F161" s="5"/>
      <c r="G161" s="71"/>
      <c r="H161" s="71"/>
      <c r="I161" s="71"/>
      <c r="J161" s="159"/>
    </row>
    <row r="162" spans="1:10" ht="20.100000000000001" customHeight="1">
      <c r="A162" s="41">
        <v>4227</v>
      </c>
      <c r="B162" s="16" t="s">
        <v>88</v>
      </c>
      <c r="C162" s="76">
        <f t="shared" si="89"/>
        <v>17000</v>
      </c>
      <c r="D162" s="26">
        <f>D163+D164+D165</f>
        <v>0</v>
      </c>
      <c r="E162" s="26">
        <f t="shared" ref="E162:J162" si="94">E163+E164+E165</f>
        <v>0</v>
      </c>
      <c r="F162" s="26">
        <f t="shared" si="94"/>
        <v>5000</v>
      </c>
      <c r="G162" s="26">
        <f t="shared" si="94"/>
        <v>0</v>
      </c>
      <c r="H162" s="26">
        <f t="shared" si="94"/>
        <v>0</v>
      </c>
      <c r="I162" s="149">
        <f t="shared" si="94"/>
        <v>0</v>
      </c>
      <c r="J162" s="26">
        <f t="shared" si="94"/>
        <v>12000</v>
      </c>
    </row>
    <row r="163" spans="1:10" ht="20.100000000000001" customHeight="1">
      <c r="A163" s="42">
        <v>42271</v>
      </c>
      <c r="B163" s="4" t="s">
        <v>89</v>
      </c>
      <c r="C163" s="76">
        <f t="shared" si="89"/>
        <v>0</v>
      </c>
      <c r="D163" s="5">
        <v>0</v>
      </c>
      <c r="E163" s="15">
        <v>0</v>
      </c>
      <c r="F163" s="5">
        <v>0</v>
      </c>
      <c r="G163" s="71">
        <v>0</v>
      </c>
      <c r="H163" s="5"/>
      <c r="I163" s="71"/>
      <c r="J163" s="159"/>
    </row>
    <row r="164" spans="1:10" ht="20.100000000000001" customHeight="1">
      <c r="A164" s="42">
        <v>42272</v>
      </c>
      <c r="B164" s="4" t="s">
        <v>90</v>
      </c>
      <c r="C164" s="76">
        <f t="shared" si="89"/>
        <v>0</v>
      </c>
      <c r="D164" s="5">
        <v>0</v>
      </c>
      <c r="E164" s="15">
        <v>0</v>
      </c>
      <c r="F164" s="5">
        <v>0</v>
      </c>
      <c r="G164" s="71">
        <v>0</v>
      </c>
      <c r="H164" s="5"/>
      <c r="I164" s="71"/>
      <c r="J164" s="159"/>
    </row>
    <row r="165" spans="1:10" ht="20.100000000000001" customHeight="1">
      <c r="A165" s="42">
        <v>42273</v>
      </c>
      <c r="B165" s="4" t="s">
        <v>91</v>
      </c>
      <c r="C165" s="76">
        <f>SUM(D165:J165)</f>
        <v>17000</v>
      </c>
      <c r="D165" s="5"/>
      <c r="E165" s="15">
        <v>0</v>
      </c>
      <c r="F165" s="5">
        <v>5000</v>
      </c>
      <c r="G165" s="71"/>
      <c r="H165" s="5"/>
      <c r="I165" s="71"/>
      <c r="J165" s="159">
        <v>12000</v>
      </c>
    </row>
    <row r="166" spans="1:10" ht="20.100000000000001" customHeight="1">
      <c r="A166" s="38">
        <v>424</v>
      </c>
      <c r="B166" s="29" t="s">
        <v>60</v>
      </c>
      <c r="C166" s="30">
        <f>SUM(D166:J166)</f>
        <v>10000</v>
      </c>
      <c r="D166" s="31">
        <f>D167</f>
        <v>0</v>
      </c>
      <c r="E166" s="31">
        <f t="shared" ref="E166:J166" si="95">E167</f>
        <v>4000</v>
      </c>
      <c r="F166" s="31">
        <f t="shared" si="95"/>
        <v>6000</v>
      </c>
      <c r="G166" s="31">
        <f t="shared" si="95"/>
        <v>0</v>
      </c>
      <c r="H166" s="31">
        <f t="shared" si="95"/>
        <v>0</v>
      </c>
      <c r="I166" s="147">
        <f t="shared" si="95"/>
        <v>0</v>
      </c>
      <c r="J166" s="31">
        <f t="shared" si="95"/>
        <v>0</v>
      </c>
    </row>
    <row r="167" spans="1:10" ht="20.100000000000001" customHeight="1">
      <c r="A167" s="19">
        <v>4241</v>
      </c>
      <c r="B167" s="3" t="s">
        <v>61</v>
      </c>
      <c r="C167" s="76">
        <f>SUM(D167:J167)</f>
        <v>10000</v>
      </c>
      <c r="D167" s="6">
        <f>D168</f>
        <v>0</v>
      </c>
      <c r="E167" s="6">
        <f t="shared" ref="E167:J167" si="96">E168</f>
        <v>4000</v>
      </c>
      <c r="F167" s="6">
        <f t="shared" si="96"/>
        <v>6000</v>
      </c>
      <c r="G167" s="6">
        <f t="shared" si="96"/>
        <v>0</v>
      </c>
      <c r="H167" s="6">
        <f t="shared" si="96"/>
        <v>0</v>
      </c>
      <c r="I167" s="146">
        <f t="shared" si="96"/>
        <v>0</v>
      </c>
      <c r="J167" s="6">
        <f t="shared" si="96"/>
        <v>0</v>
      </c>
    </row>
    <row r="168" spans="1:10" ht="20.100000000000001" customHeight="1" thickBot="1">
      <c r="A168" s="39">
        <v>42411</v>
      </c>
      <c r="B168" s="7" t="s">
        <v>61</v>
      </c>
      <c r="C168" s="76">
        <f>SUM(D168:J168)</f>
        <v>10000</v>
      </c>
      <c r="D168" s="5"/>
      <c r="E168" s="15">
        <v>4000</v>
      </c>
      <c r="F168" s="5">
        <v>6000</v>
      </c>
      <c r="G168" s="71">
        <v>0</v>
      </c>
      <c r="H168" s="5"/>
      <c r="I168" s="71"/>
      <c r="J168" s="159"/>
    </row>
    <row r="169" spans="1:10" ht="20.100000000000001" customHeight="1" thickBot="1">
      <c r="A169" s="21"/>
      <c r="B169" s="79" t="s">
        <v>62</v>
      </c>
      <c r="C169" s="81">
        <f>SUM(D169:J169)</f>
        <v>7536958</v>
      </c>
      <c r="D169" s="80">
        <f>SUM(D166+D146+D143+D137+D124+D89+D68+D57+D51+D44+D43)</f>
        <v>5517000</v>
      </c>
      <c r="E169" s="80">
        <f t="shared" ref="E169:J169" si="97">SUM(E166+E146+E143+E137+E124+E89+E68+E57+E51+E44+E43)</f>
        <v>1020088</v>
      </c>
      <c r="F169" s="80">
        <f t="shared" si="97"/>
        <v>504870</v>
      </c>
      <c r="G169" s="80">
        <f t="shared" si="97"/>
        <v>15000</v>
      </c>
      <c r="H169" s="80">
        <f t="shared" si="97"/>
        <v>0</v>
      </c>
      <c r="I169" s="128">
        <f t="shared" si="97"/>
        <v>160000</v>
      </c>
      <c r="J169" s="28">
        <f t="shared" si="97"/>
        <v>320000</v>
      </c>
    </row>
    <row r="171" spans="1:10">
      <c r="A171" s="1" t="s">
        <v>168</v>
      </c>
      <c r="B171" s="17"/>
    </row>
    <row r="173" spans="1:10">
      <c r="A173" s="1" t="s">
        <v>63</v>
      </c>
      <c r="D173" s="2" t="s">
        <v>97</v>
      </c>
    </row>
    <row r="174" spans="1:10">
      <c r="A174" s="9" t="s">
        <v>95</v>
      </c>
      <c r="D174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41:G141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verticalDpi="180" r:id="rId1"/>
  <headerFooter alignWithMargins="0"/>
  <rowBreaks count="4" manualBreakCount="4">
    <brk id="38" max="16383" man="1"/>
    <brk id="76" max="11" man="1"/>
    <brk id="112" max="11" man="1"/>
    <brk id="1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2019-06-07T06:24:43Z</cp:lastPrinted>
  <dcterms:created xsi:type="dcterms:W3CDTF">2004-09-15T17:36:42Z</dcterms:created>
  <dcterms:modified xsi:type="dcterms:W3CDTF">2019-06-07T06:26:45Z</dcterms:modified>
</cp:coreProperties>
</file>