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28860" windowHeight="1279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List1!$A$1:$L$170</definedName>
  </definedNames>
  <calcPr calcId="124519"/>
</workbook>
</file>

<file path=xl/calcChain.xml><?xml version="1.0" encoding="utf-8"?>
<calcChain xmlns="http://schemas.openxmlformats.org/spreadsheetml/2006/main">
  <c r="C161" i="1"/>
  <c r="J89"/>
  <c r="K89"/>
  <c r="L89"/>
  <c r="L76"/>
  <c r="J68"/>
  <c r="K68"/>
  <c r="L68"/>
  <c r="K76"/>
  <c r="K163"/>
  <c r="L163"/>
  <c r="K162"/>
  <c r="L162"/>
  <c r="K158"/>
  <c r="L158"/>
  <c r="K155"/>
  <c r="L155"/>
  <c r="K153"/>
  <c r="L153"/>
  <c r="K149"/>
  <c r="L149"/>
  <c r="K147"/>
  <c r="L147"/>
  <c r="K144"/>
  <c r="L144"/>
  <c r="K143"/>
  <c r="L143"/>
  <c r="K141"/>
  <c r="L141"/>
  <c r="K140"/>
  <c r="L140"/>
  <c r="K139"/>
  <c r="L139"/>
  <c r="K135"/>
  <c r="L135"/>
  <c r="K134"/>
  <c r="K133" s="1"/>
  <c r="L134"/>
  <c r="L133" s="1"/>
  <c r="K131"/>
  <c r="L131"/>
  <c r="K129"/>
  <c r="L129"/>
  <c r="K127"/>
  <c r="L127"/>
  <c r="K125"/>
  <c r="L125"/>
  <c r="K122"/>
  <c r="L122"/>
  <c r="K121"/>
  <c r="L121"/>
  <c r="K118"/>
  <c r="L118"/>
  <c r="K115"/>
  <c r="L115"/>
  <c r="K111"/>
  <c r="L111"/>
  <c r="K107"/>
  <c r="L107"/>
  <c r="K101"/>
  <c r="L101"/>
  <c r="K98"/>
  <c r="L98"/>
  <c r="K86"/>
  <c r="L86"/>
  <c r="K84"/>
  <c r="L84"/>
  <c r="K80"/>
  <c r="L80"/>
  <c r="K65"/>
  <c r="L65"/>
  <c r="K63"/>
  <c r="L63"/>
  <c r="K61"/>
  <c r="L61"/>
  <c r="K57"/>
  <c r="L57"/>
  <c r="K74"/>
  <c r="L74"/>
  <c r="K94"/>
  <c r="L94"/>
  <c r="L88" s="1"/>
  <c r="K88"/>
  <c r="L67"/>
  <c r="K56"/>
  <c r="L56"/>
  <c r="K50"/>
  <c r="L50"/>
  <c r="K42"/>
  <c r="L42"/>
  <c r="K35"/>
  <c r="L35"/>
  <c r="K33"/>
  <c r="L33"/>
  <c r="K30"/>
  <c r="L30"/>
  <c r="K25"/>
  <c r="L25"/>
  <c r="K19"/>
  <c r="L19"/>
  <c r="K15"/>
  <c r="L15"/>
  <c r="K22"/>
  <c r="L22"/>
  <c r="K67" l="1"/>
  <c r="K55" s="1"/>
  <c r="L165"/>
  <c r="L55"/>
  <c r="L41"/>
  <c r="L14"/>
  <c r="L13" s="1"/>
  <c r="K165"/>
  <c r="K41"/>
  <c r="K14"/>
  <c r="K13" s="1"/>
  <c r="F84"/>
  <c r="C164"/>
  <c r="C145"/>
  <c r="C146"/>
  <c r="C148"/>
  <c r="C149"/>
  <c r="C150"/>
  <c r="C151"/>
  <c r="C152"/>
  <c r="C153"/>
  <c r="C154"/>
  <c r="C155"/>
  <c r="C156"/>
  <c r="C157"/>
  <c r="C159"/>
  <c r="C160"/>
  <c r="C142"/>
  <c r="C141"/>
  <c r="C140"/>
  <c r="C136"/>
  <c r="C137"/>
  <c r="C123"/>
  <c r="C124"/>
  <c r="C126"/>
  <c r="C128"/>
  <c r="C130"/>
  <c r="C132"/>
  <c r="C90"/>
  <c r="C91"/>
  <c r="C92"/>
  <c r="C93"/>
  <c r="C95"/>
  <c r="C96"/>
  <c r="C97"/>
  <c r="C98"/>
  <c r="C99"/>
  <c r="C100"/>
  <c r="C102"/>
  <c r="C103"/>
  <c r="C104"/>
  <c r="C105"/>
  <c r="C106"/>
  <c r="C108"/>
  <c r="C109"/>
  <c r="C110"/>
  <c r="C112"/>
  <c r="C113"/>
  <c r="C114"/>
  <c r="C116"/>
  <c r="C117"/>
  <c r="C118"/>
  <c r="C119"/>
  <c r="C120"/>
  <c r="C69"/>
  <c r="C70"/>
  <c r="C71"/>
  <c r="C72"/>
  <c r="C73"/>
  <c r="C75"/>
  <c r="C77"/>
  <c r="C78"/>
  <c r="C79"/>
  <c r="C81"/>
  <c r="C82"/>
  <c r="C83"/>
  <c r="C85"/>
  <c r="C87"/>
  <c r="C65"/>
  <c r="C66"/>
  <c r="C64"/>
  <c r="C62"/>
  <c r="C60"/>
  <c r="C59"/>
  <c r="C58"/>
  <c r="C54"/>
  <c r="C53"/>
  <c r="C52"/>
  <c r="C51"/>
  <c r="C49"/>
  <c r="C48"/>
  <c r="C47"/>
  <c r="C46"/>
  <c r="C45"/>
  <c r="C44"/>
  <c r="C43"/>
  <c r="C36"/>
  <c r="C34"/>
  <c r="C32"/>
  <c r="C31"/>
  <c r="C29"/>
  <c r="C28"/>
  <c r="C27"/>
  <c r="C26"/>
  <c r="C24"/>
  <c r="C23"/>
  <c r="C21"/>
  <c r="C20"/>
  <c r="C18"/>
  <c r="C17"/>
  <c r="C16"/>
  <c r="J158"/>
  <c r="J155"/>
  <c r="J153"/>
  <c r="J149"/>
  <c r="J147"/>
  <c r="J144"/>
  <c r="J141"/>
  <c r="J140" s="1"/>
  <c r="J135"/>
  <c r="J134" s="1"/>
  <c r="J133" s="1"/>
  <c r="J131"/>
  <c r="J129"/>
  <c r="J127"/>
  <c r="J125"/>
  <c r="J122"/>
  <c r="J118"/>
  <c r="J115"/>
  <c r="J111"/>
  <c r="J107"/>
  <c r="J101"/>
  <c r="J98"/>
  <c r="J94"/>
  <c r="J86"/>
  <c r="J84"/>
  <c r="J80"/>
  <c r="J76"/>
  <c r="J74"/>
  <c r="J65"/>
  <c r="J63"/>
  <c r="J61"/>
  <c r="J57"/>
  <c r="J50"/>
  <c r="J42"/>
  <c r="J35"/>
  <c r="J33"/>
  <c r="J30"/>
  <c r="J25"/>
  <c r="J22"/>
  <c r="J19"/>
  <c r="J15"/>
  <c r="J162"/>
  <c r="J163"/>
  <c r="E42"/>
  <c r="F42"/>
  <c r="G42"/>
  <c r="H42"/>
  <c r="I42"/>
  <c r="D42"/>
  <c r="K40" l="1"/>
  <c r="K39" s="1"/>
  <c r="L40"/>
  <c r="L39" s="1"/>
  <c r="C42"/>
  <c r="J143"/>
  <c r="J139" s="1"/>
  <c r="J121"/>
  <c r="J88"/>
  <c r="J67"/>
  <c r="J56"/>
  <c r="J41"/>
  <c r="J14"/>
  <c r="J13" s="1"/>
  <c r="E107"/>
  <c r="F107"/>
  <c r="G107"/>
  <c r="H107"/>
  <c r="I107"/>
  <c r="D107"/>
  <c r="D129"/>
  <c r="C129" s="1"/>
  <c r="E129"/>
  <c r="F129"/>
  <c r="G129"/>
  <c r="H129"/>
  <c r="I129"/>
  <c r="E15"/>
  <c r="F15"/>
  <c r="G15"/>
  <c r="H15"/>
  <c r="I15"/>
  <c r="D15"/>
  <c r="C15" l="1"/>
  <c r="C107"/>
  <c r="J55"/>
  <c r="J40" s="1"/>
  <c r="J39" s="1"/>
  <c r="J165"/>
  <c r="E50"/>
  <c r="F50"/>
  <c r="G50"/>
  <c r="H50"/>
  <c r="I50"/>
  <c r="E57"/>
  <c r="F57"/>
  <c r="G57"/>
  <c r="H57"/>
  <c r="I57"/>
  <c r="E61"/>
  <c r="F61"/>
  <c r="G61"/>
  <c r="H61"/>
  <c r="I61"/>
  <c r="E63"/>
  <c r="C63" s="1"/>
  <c r="F63"/>
  <c r="G63"/>
  <c r="H63"/>
  <c r="I63"/>
  <c r="E65"/>
  <c r="F65"/>
  <c r="G65"/>
  <c r="H65"/>
  <c r="I65"/>
  <c r="E68"/>
  <c r="F68"/>
  <c r="G68"/>
  <c r="H68"/>
  <c r="I68"/>
  <c r="D68"/>
  <c r="E74"/>
  <c r="F74"/>
  <c r="G74"/>
  <c r="H74"/>
  <c r="I74"/>
  <c r="E76"/>
  <c r="C76" s="1"/>
  <c r="F76"/>
  <c r="G76"/>
  <c r="H76"/>
  <c r="I76"/>
  <c r="E80"/>
  <c r="F80"/>
  <c r="G80"/>
  <c r="H80"/>
  <c r="I80"/>
  <c r="E84"/>
  <c r="G84"/>
  <c r="H84"/>
  <c r="I84"/>
  <c r="E86"/>
  <c r="C86" s="1"/>
  <c r="F86"/>
  <c r="G86"/>
  <c r="H86"/>
  <c r="I86"/>
  <c r="E89"/>
  <c r="C89" s="1"/>
  <c r="F89"/>
  <c r="G89"/>
  <c r="H89"/>
  <c r="I89"/>
  <c r="E94"/>
  <c r="F94"/>
  <c r="G94"/>
  <c r="H94"/>
  <c r="I94"/>
  <c r="E98"/>
  <c r="F98"/>
  <c r="G98"/>
  <c r="H98"/>
  <c r="I98"/>
  <c r="E101"/>
  <c r="F101"/>
  <c r="G101"/>
  <c r="H101"/>
  <c r="I101"/>
  <c r="E111"/>
  <c r="F111"/>
  <c r="G111"/>
  <c r="H111"/>
  <c r="I111"/>
  <c r="E115"/>
  <c r="C115" s="1"/>
  <c r="F115"/>
  <c r="G115"/>
  <c r="H115"/>
  <c r="I115"/>
  <c r="E118"/>
  <c r="F118"/>
  <c r="G118"/>
  <c r="H118"/>
  <c r="I118"/>
  <c r="E122"/>
  <c r="C122" s="1"/>
  <c r="F122"/>
  <c r="G122"/>
  <c r="H122"/>
  <c r="I122"/>
  <c r="E125"/>
  <c r="C125" s="1"/>
  <c r="F125"/>
  <c r="G125"/>
  <c r="H125"/>
  <c r="I125"/>
  <c r="E127"/>
  <c r="C127" s="1"/>
  <c r="F127"/>
  <c r="G127"/>
  <c r="H127"/>
  <c r="I127"/>
  <c r="E131"/>
  <c r="F131"/>
  <c r="G131"/>
  <c r="H131"/>
  <c r="I131"/>
  <c r="I121" s="1"/>
  <c r="E135"/>
  <c r="F135"/>
  <c r="F134" s="1"/>
  <c r="F133" s="1"/>
  <c r="G135"/>
  <c r="G134" s="1"/>
  <c r="G133" s="1"/>
  <c r="H135"/>
  <c r="H134" s="1"/>
  <c r="H133" s="1"/>
  <c r="I135"/>
  <c r="I134" s="1"/>
  <c r="I133" s="1"/>
  <c r="E141"/>
  <c r="E140" s="1"/>
  <c r="F141"/>
  <c r="F140" s="1"/>
  <c r="G141"/>
  <c r="G140" s="1"/>
  <c r="H141"/>
  <c r="H140" s="1"/>
  <c r="I141"/>
  <c r="I140" s="1"/>
  <c r="E144"/>
  <c r="F144"/>
  <c r="G144"/>
  <c r="H144"/>
  <c r="I144"/>
  <c r="E147"/>
  <c r="F147"/>
  <c r="G147"/>
  <c r="H147"/>
  <c r="I147"/>
  <c r="E149"/>
  <c r="F149"/>
  <c r="G149"/>
  <c r="H149"/>
  <c r="I149"/>
  <c r="E153"/>
  <c r="F153"/>
  <c r="G153"/>
  <c r="H153"/>
  <c r="I153"/>
  <c r="E155"/>
  <c r="F155"/>
  <c r="G155"/>
  <c r="H155"/>
  <c r="I155"/>
  <c r="E158"/>
  <c r="F158"/>
  <c r="G158"/>
  <c r="H158"/>
  <c r="I158"/>
  <c r="E163"/>
  <c r="E162" s="1"/>
  <c r="F163"/>
  <c r="G163"/>
  <c r="G162" s="1"/>
  <c r="H163"/>
  <c r="H162" s="1"/>
  <c r="I163"/>
  <c r="I162" s="1"/>
  <c r="D135"/>
  <c r="D115"/>
  <c r="D63"/>
  <c r="C68" l="1"/>
  <c r="C147"/>
  <c r="C158"/>
  <c r="C144"/>
  <c r="E134"/>
  <c r="C135"/>
  <c r="F121"/>
  <c r="C131"/>
  <c r="C101"/>
  <c r="C84"/>
  <c r="C80"/>
  <c r="C94"/>
  <c r="F162"/>
  <c r="C162" s="1"/>
  <c r="C163"/>
  <c r="G121"/>
  <c r="H121"/>
  <c r="E121"/>
  <c r="I41"/>
  <c r="G41"/>
  <c r="E41"/>
  <c r="H41"/>
  <c r="F41"/>
  <c r="I143"/>
  <c r="I139" s="1"/>
  <c r="G143"/>
  <c r="E143"/>
  <c r="H88"/>
  <c r="F88"/>
  <c r="H143"/>
  <c r="H139" s="1"/>
  <c r="F143"/>
  <c r="F139" s="1"/>
  <c r="G139"/>
  <c r="I88"/>
  <c r="G88"/>
  <c r="E88"/>
  <c r="G67"/>
  <c r="H67"/>
  <c r="H56"/>
  <c r="F56"/>
  <c r="I56"/>
  <c r="G56"/>
  <c r="E56"/>
  <c r="F67"/>
  <c r="E67"/>
  <c r="I67"/>
  <c r="D50"/>
  <c r="D61"/>
  <c r="C61" s="1"/>
  <c r="E25"/>
  <c r="F25"/>
  <c r="G25"/>
  <c r="H25"/>
  <c r="I25"/>
  <c r="D25"/>
  <c r="E33"/>
  <c r="F33"/>
  <c r="C33" s="1"/>
  <c r="G33"/>
  <c r="H33"/>
  <c r="I33"/>
  <c r="D33"/>
  <c r="E30"/>
  <c r="C30" s="1"/>
  <c r="F30"/>
  <c r="G30"/>
  <c r="H30"/>
  <c r="I30"/>
  <c r="D30"/>
  <c r="E22"/>
  <c r="F22"/>
  <c r="C22" s="1"/>
  <c r="G22"/>
  <c r="H22"/>
  <c r="I22"/>
  <c r="D22"/>
  <c r="E19"/>
  <c r="F19"/>
  <c r="C19" s="1"/>
  <c r="G19"/>
  <c r="H19"/>
  <c r="I19"/>
  <c r="I14" s="1"/>
  <c r="D19"/>
  <c r="D14" s="1"/>
  <c r="D35"/>
  <c r="E35"/>
  <c r="F35"/>
  <c r="C35" s="1"/>
  <c r="G35"/>
  <c r="H35"/>
  <c r="I35"/>
  <c r="D149"/>
  <c r="D155"/>
  <c r="D74"/>
  <c r="C74" s="1"/>
  <c r="D158"/>
  <c r="D153"/>
  <c r="D147"/>
  <c r="D144"/>
  <c r="D125"/>
  <c r="D118"/>
  <c r="D111"/>
  <c r="C111" s="1"/>
  <c r="D101"/>
  <c r="D76"/>
  <c r="D57"/>
  <c r="C57" s="1"/>
  <c r="D65"/>
  <c r="D80"/>
  <c r="D84"/>
  <c r="D86"/>
  <c r="D89"/>
  <c r="D94"/>
  <c r="D98"/>
  <c r="D131"/>
  <c r="D122"/>
  <c r="D127"/>
  <c r="D141"/>
  <c r="D163"/>
  <c r="D162" s="1"/>
  <c r="D41" l="1"/>
  <c r="C41" s="1"/>
  <c r="C50"/>
  <c r="E139"/>
  <c r="C139" s="1"/>
  <c r="C143"/>
  <c r="E133"/>
  <c r="C133" s="1"/>
  <c r="C134"/>
  <c r="C25"/>
  <c r="D121"/>
  <c r="C121" s="1"/>
  <c r="D56"/>
  <c r="C56" s="1"/>
  <c r="E14"/>
  <c r="E13" s="1"/>
  <c r="G14"/>
  <c r="G13" s="1"/>
  <c r="H14"/>
  <c r="H13" s="1"/>
  <c r="H55"/>
  <c r="H40" s="1"/>
  <c r="F14"/>
  <c r="F55"/>
  <c r="F40" s="1"/>
  <c r="F39" s="1"/>
  <c r="H165"/>
  <c r="E55"/>
  <c r="G55"/>
  <c r="G40" s="1"/>
  <c r="G39" s="1"/>
  <c r="H39"/>
  <c r="G165"/>
  <c r="I165"/>
  <c r="F165"/>
  <c r="E165"/>
  <c r="D67"/>
  <c r="C67" s="1"/>
  <c r="D88"/>
  <c r="C88" s="1"/>
  <c r="I55"/>
  <c r="I40" s="1"/>
  <c r="I39" s="1"/>
  <c r="I13"/>
  <c r="D13"/>
  <c r="D143"/>
  <c r="D140"/>
  <c r="C14" l="1"/>
  <c r="C13" s="1"/>
  <c r="F13"/>
  <c r="E40"/>
  <c r="D55"/>
  <c r="C55" s="1"/>
  <c r="D139"/>
  <c r="E39" l="1"/>
  <c r="D134"/>
  <c r="D165" s="1"/>
  <c r="C165" s="1"/>
  <c r="D133" l="1"/>
  <c r="D40" l="1"/>
  <c r="D39" l="1"/>
  <c r="C39" s="1"/>
  <c r="C40"/>
</calcChain>
</file>

<file path=xl/sharedStrings.xml><?xml version="1.0" encoding="utf-8"?>
<sst xmlns="http://schemas.openxmlformats.org/spreadsheetml/2006/main" count="178" uniqueCount="169">
  <si>
    <t>Materijalni rashodi</t>
  </si>
  <si>
    <t>Naknade troškova zaposlenima</t>
  </si>
  <si>
    <t>Službena putovanja</t>
  </si>
  <si>
    <t>Dnevnice za službeni put u zemlji</t>
  </si>
  <si>
    <t>Naknade za smještaj na sl.putu u z.</t>
  </si>
  <si>
    <t>Naknade za prijevoz na sl.putu u z.</t>
  </si>
  <si>
    <t>Stručno usavršavanje zaposlenika</t>
  </si>
  <si>
    <t>Seminari, savjetovanja i simpoziji</t>
  </si>
  <si>
    <t>Rashodi za materijal i energiju</t>
  </si>
  <si>
    <t>Uredski materijal i ost. mat. rash.</t>
  </si>
  <si>
    <t>Uredski materijal</t>
  </si>
  <si>
    <t>Materijal za čišćenje</t>
  </si>
  <si>
    <t>Materijal za higij. potrebe i njegu</t>
  </si>
  <si>
    <t>Materijal i sirovine</t>
  </si>
  <si>
    <t>Energija</t>
  </si>
  <si>
    <t>Električna energija</t>
  </si>
  <si>
    <t>Plin</t>
  </si>
  <si>
    <t>Motorni benzin i dizel gorivo</t>
  </si>
  <si>
    <t>Materijal i dijelovi za tek.i inv.održ.</t>
  </si>
  <si>
    <t>Mater.i dijel.za tek.i inv.održ.objek.</t>
  </si>
  <si>
    <t>Materijal i dijelovi za održ.opreme</t>
  </si>
  <si>
    <t>Ostali materijal za tekuće i inv.odr.</t>
  </si>
  <si>
    <t>Sitni inventar i auto gume</t>
  </si>
  <si>
    <t>Sitni inventar</t>
  </si>
  <si>
    <t>Rashodi za usluge</t>
  </si>
  <si>
    <t>Usluge telefona, pošte i prijevoza</t>
  </si>
  <si>
    <t>Usluge telefona i telefaksa</t>
  </si>
  <si>
    <t>Usluge interneta</t>
  </si>
  <si>
    <t>Poštarina( pisma, tiskanice i slično )</t>
  </si>
  <si>
    <t>Ostale usluge za komun. i prijevoz</t>
  </si>
  <si>
    <t>Usluge tekućeg i invest. održ.</t>
  </si>
  <si>
    <t>Usluge tekućeg i inv.održ.g.objek.</t>
  </si>
  <si>
    <t>Usluge tekućeg i inv.održav.opreme</t>
  </si>
  <si>
    <t>Usluge promidžbe i informiranja</t>
  </si>
  <si>
    <t>Tisak – natječaji</t>
  </si>
  <si>
    <t>Ostale usluge promidžbe i informir.</t>
  </si>
  <si>
    <t>Komunalne usluge</t>
  </si>
  <si>
    <t>Opskrba vodom</t>
  </si>
  <si>
    <t>Iznošenje i odvoz smeća</t>
  </si>
  <si>
    <t>Dimnjačarske usluge</t>
  </si>
  <si>
    <t>Zdravstvene i veterinarske usluge</t>
  </si>
  <si>
    <t>Obavezni i preventivni zdr.pregl.za.</t>
  </si>
  <si>
    <t>Intelektualne i osobne usluge</t>
  </si>
  <si>
    <t>Računalne usluge</t>
  </si>
  <si>
    <t>Ostale računalne usluge</t>
  </si>
  <si>
    <t>Ostale usluge</t>
  </si>
  <si>
    <t>Grafičke i tiskarske usluge</t>
  </si>
  <si>
    <t>Ostali nespomenuti rash. poslov.</t>
  </si>
  <si>
    <t>Članarine</t>
  </si>
  <si>
    <t>Tuzemne članarine</t>
  </si>
  <si>
    <t>Ostali nespomenuti rash. poslovan.</t>
  </si>
  <si>
    <t>Ostali nespomenuti rash.poslovanja</t>
  </si>
  <si>
    <t>Financijski rashodi</t>
  </si>
  <si>
    <t>Ostali financijski rashodi</t>
  </si>
  <si>
    <t>Bankarske usluge i usluge pl. pr.</t>
  </si>
  <si>
    <t>Usluge platnog prometa</t>
  </si>
  <si>
    <t>Rashodi za nab.pr. i dug. imovine</t>
  </si>
  <si>
    <t>Građevinski objekti</t>
  </si>
  <si>
    <t>Poslovni objekti</t>
  </si>
  <si>
    <t>Postrojenja i oprema</t>
  </si>
  <si>
    <t>Knjige</t>
  </si>
  <si>
    <t>Knjige u knjižnicama</t>
  </si>
  <si>
    <t>SVEUKUPNO TROŠKOVI:</t>
  </si>
  <si>
    <t>Računovođa:</t>
  </si>
  <si>
    <t>Ostale usluge tek.i inv.održavanja</t>
  </si>
  <si>
    <t>Ost.usl.-pregledi po zakonu</t>
  </si>
  <si>
    <t>Deratizacija i dezinsekcija</t>
  </si>
  <si>
    <t>Rashodi poslovanja</t>
  </si>
  <si>
    <t>3 i 4</t>
  </si>
  <si>
    <t>Ostale nak.troškova zaposlen.</t>
  </si>
  <si>
    <t>Nakn.za kor.privatnog aut.u sl.svrhe</t>
  </si>
  <si>
    <t>Službena,radna i zašt.odj.i obuća</t>
  </si>
  <si>
    <t>Oprema za održavanje i zaštitu</t>
  </si>
  <si>
    <t>Premije osiguranja</t>
  </si>
  <si>
    <t>Zgrade obraz.institucija-sanitarni čvor</t>
  </si>
  <si>
    <t>Usluge odv.i pravnog savjetovanja</t>
  </si>
  <si>
    <t>Ostale intelektualne usluge</t>
  </si>
  <si>
    <t>Reprezentacija</t>
  </si>
  <si>
    <t>Uredska oprema i namještaj</t>
  </si>
  <si>
    <t>Računala i računalna oprema</t>
  </si>
  <si>
    <t>Uredski namještaj</t>
  </si>
  <si>
    <t>Komunikacijska oprema</t>
  </si>
  <si>
    <t>Radio i TV prijemnici</t>
  </si>
  <si>
    <t>Oprema za grijanje,vent.i hlađenje</t>
  </si>
  <si>
    <t>Oprema za održavanje prostorija</t>
  </si>
  <si>
    <t>Medicinska i laboratorijska oprema</t>
  </si>
  <si>
    <t>Laboratorijska oprema</t>
  </si>
  <si>
    <t>Sportska oprema</t>
  </si>
  <si>
    <t>Uređaji, strojevi i oprema</t>
  </si>
  <si>
    <t xml:space="preserve">Uređaji </t>
  </si>
  <si>
    <t>Strojevi</t>
  </si>
  <si>
    <t>Oprema</t>
  </si>
  <si>
    <t>KAPITALNA ULAGANJA</t>
  </si>
  <si>
    <t>UKUPNO</t>
  </si>
  <si>
    <t xml:space="preserve"> OSNOVNA ŠKOLA DONJA STUBICA</t>
  </si>
  <si>
    <t>Valentina Pavalić</t>
  </si>
  <si>
    <t>Sonja Martinek, prof.</t>
  </si>
  <si>
    <t>Ravnateljica:</t>
  </si>
  <si>
    <t>Kamate</t>
  </si>
  <si>
    <t>Ostali materijal za potrebe poslovanja</t>
  </si>
  <si>
    <t>Ostale komunalne usluge</t>
  </si>
  <si>
    <t>Laboratorijske usluge</t>
  </si>
  <si>
    <t>Autorski honorari</t>
  </si>
  <si>
    <t>Usluge ažuriranja računalnih baza</t>
  </si>
  <si>
    <t>Glazbeni instrumenti i oprema</t>
  </si>
  <si>
    <t>Plaće za zaposlene</t>
  </si>
  <si>
    <t>Nagrade</t>
  </si>
  <si>
    <t>Dar za djecu</t>
  </si>
  <si>
    <t>Otpremnine</t>
  </si>
  <si>
    <t>Naknade za bolest, invalidnost, smrtni sl.</t>
  </si>
  <si>
    <t>Regres</t>
  </si>
  <si>
    <t>Doprinosi za obvezno ZO</t>
  </si>
  <si>
    <t>Dopr. za zapošljavanje invalida</t>
  </si>
  <si>
    <t>Dopr. za ZO u slučaju nezaposl.</t>
  </si>
  <si>
    <t>Dopr. za ZO zaštite zdravlja</t>
  </si>
  <si>
    <t>Prihodi poslovanja</t>
  </si>
  <si>
    <t>Prihodi od imovine</t>
  </si>
  <si>
    <t>Ostali prihodi od fin. imovine</t>
  </si>
  <si>
    <t xml:space="preserve">Prihodi od iznajmljivanja </t>
  </si>
  <si>
    <t>Uplate učenika za šk.kuhinju, prih.od osig.</t>
  </si>
  <si>
    <t>Prihodi od pruženih usluga</t>
  </si>
  <si>
    <t>Prihodi po pos.propisima</t>
  </si>
  <si>
    <t>Prihodi od prodaje proiz. i usluga</t>
  </si>
  <si>
    <t>Prihodi iz proračuna</t>
  </si>
  <si>
    <t>Prihodi na temelju ugovorenih obveza</t>
  </si>
  <si>
    <t>Prihodi od prodaje nef.imovine</t>
  </si>
  <si>
    <t>Prihodi od prodaje stanova</t>
  </si>
  <si>
    <t>Ostalo</t>
  </si>
  <si>
    <t>RASHODI POSLOVANJA</t>
  </si>
  <si>
    <t>PRIHODI POSLOVANJA</t>
  </si>
  <si>
    <t>RAČUN</t>
  </si>
  <si>
    <t>NAZIV RAČUNA</t>
  </si>
  <si>
    <t>Županija</t>
  </si>
  <si>
    <t>Donacije</t>
  </si>
  <si>
    <t>Grad</t>
  </si>
  <si>
    <t>6 i 7</t>
  </si>
  <si>
    <t>Državni pro.</t>
  </si>
  <si>
    <t>Vlastiti prihod</t>
  </si>
  <si>
    <t>Don. nef.im.</t>
  </si>
  <si>
    <t xml:space="preserve">Doprinosi </t>
  </si>
  <si>
    <t>Kapitalne donacije od fizičkih osoba</t>
  </si>
  <si>
    <t>Kapitalne donacije od trg.društava</t>
  </si>
  <si>
    <t>Tek.donacije od subjekata izvan države</t>
  </si>
  <si>
    <t>Literatura(publikac.,časopisi,knjige)</t>
  </si>
  <si>
    <t>Naknada za prijevoz na posao i s posla</t>
  </si>
  <si>
    <t xml:space="preserve">Naknada za prijevoz </t>
  </si>
  <si>
    <t>TOPLIČKA CESTA 27, DONJA STUBICA</t>
  </si>
  <si>
    <t>OIB 26580296546</t>
  </si>
  <si>
    <t>Namirnice za školsku kuhinju</t>
  </si>
  <si>
    <t>Tekuće pomoći iz pr.koji nije nadl.-grad</t>
  </si>
  <si>
    <t>Tekuće pomoći iz pr.koji nije nadl.-ministarstvo</t>
  </si>
  <si>
    <t>Tekuće pomoći proračunskim korisnicima iz proračuna koji im nije nadležan</t>
  </si>
  <si>
    <t>Prihodi za financiranje rashoda posl.-županija</t>
  </si>
  <si>
    <t>Naknada zbog nezapošljavanja invalida</t>
  </si>
  <si>
    <t>Ostale zdrav.usluge</t>
  </si>
  <si>
    <t>Premija osiguranja-odgovornost prema trećima</t>
  </si>
  <si>
    <t>Ostali prihodi-sudske tužbe</t>
  </si>
  <si>
    <t>Uplate učenika; izleti,terenska nastava, kuhinja</t>
  </si>
  <si>
    <t>Ostali rashodi za zaposlene</t>
  </si>
  <si>
    <t xml:space="preserve">Županija dod. </t>
  </si>
  <si>
    <t>URBROJ:2113/01-380-5-04-17-1</t>
  </si>
  <si>
    <t>Tekuće pomoći iz proračuna koji nije nadl.-žššs</t>
  </si>
  <si>
    <r>
      <rPr>
        <b/>
        <sz val="12"/>
        <rFont val="Arial"/>
        <family val="2"/>
        <charset val="238"/>
      </rPr>
      <t>PLAN 2018</t>
    </r>
    <r>
      <rPr>
        <b/>
        <sz val="18"/>
        <rFont val="Arial"/>
        <family val="2"/>
        <charset val="238"/>
      </rPr>
      <t>.</t>
    </r>
  </si>
  <si>
    <t>Financijski plan za 2018. godinu i projekcija za 2019.-2020. godinu</t>
  </si>
  <si>
    <t>Projekcija 2019.</t>
  </si>
  <si>
    <t>Projekcija 2020.</t>
  </si>
  <si>
    <t>Rashodi za zaposlene</t>
  </si>
  <si>
    <t>U Donjoj Stubici, 23.11.2017.</t>
  </si>
  <si>
    <t>KLASA: 400-01/17-01/12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</si>
</sst>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5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4"/>
      <name val="Times New Roman"/>
      <family val="1"/>
    </font>
    <font>
      <b/>
      <sz val="14"/>
      <name val="Arial"/>
      <family val="2"/>
      <charset val="238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Arial"/>
      <family val="2"/>
      <charset val="238"/>
    </font>
    <font>
      <sz val="16"/>
      <name val="Times New Roman"/>
      <family val="1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3" fontId="2" fillId="0" borderId="1" xfId="0" applyNumberFormat="1" applyFont="1" applyBorder="1" applyProtection="1">
      <protection locked="0"/>
    </xf>
    <xf numFmtId="3" fontId="1" fillId="0" borderId="1" xfId="0" applyNumberFormat="1" applyFont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0" xfId="0" applyFont="1" applyProtection="1">
      <protection locked="0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vertical="top" wrapText="1"/>
    </xf>
    <xf numFmtId="14" fontId="2" fillId="0" borderId="0" xfId="0" applyNumberFormat="1" applyFont="1" applyProtection="1">
      <protection locked="0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0" xfId="0" applyFont="1" applyBorder="1"/>
    <xf numFmtId="0" fontId="2" fillId="0" borderId="7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3" fontId="4" fillId="0" borderId="1" xfId="0" applyNumberFormat="1" applyFont="1" applyBorder="1" applyProtection="1">
      <protection locked="0"/>
    </xf>
    <xf numFmtId="3" fontId="3" fillId="0" borderId="1" xfId="0" applyNumberFormat="1" applyFont="1" applyBorder="1"/>
    <xf numFmtId="3" fontId="4" fillId="0" borderId="1" xfId="0" applyNumberFormat="1" applyFont="1" applyBorder="1"/>
    <xf numFmtId="0" fontId="1" fillId="2" borderId="2" xfId="0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horizontal="right"/>
    </xf>
    <xf numFmtId="3" fontId="1" fillId="2" borderId="1" xfId="0" applyNumberFormat="1" applyFont="1" applyFill="1" applyBorder="1"/>
    <xf numFmtId="3" fontId="4" fillId="3" borderId="1" xfId="0" applyNumberFormat="1" applyFont="1" applyFill="1" applyBorder="1" applyAlignment="1">
      <alignment horizontal="righ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vertical="top" wrapText="1"/>
    </xf>
    <xf numFmtId="3" fontId="1" fillId="2" borderId="2" xfId="0" applyNumberFormat="1" applyFont="1" applyFill="1" applyBorder="1"/>
    <xf numFmtId="0" fontId="1" fillId="2" borderId="3" xfId="0" applyFont="1" applyFill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 horizontal="left"/>
    </xf>
    <xf numFmtId="0" fontId="1" fillId="3" borderId="9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3" fontId="1" fillId="0" borderId="1" xfId="0" applyNumberFormat="1" applyFont="1" applyBorder="1" applyAlignment="1" applyProtection="1"/>
    <xf numFmtId="3" fontId="3" fillId="0" borderId="1" xfId="0" applyNumberFormat="1" applyFont="1" applyBorder="1" applyAlignment="1"/>
    <xf numFmtId="3" fontId="1" fillId="3" borderId="1" xfId="0" applyNumberFormat="1" applyFont="1" applyFill="1" applyBorder="1" applyAlignment="1" applyProtection="1"/>
    <xf numFmtId="3" fontId="1" fillId="2" borderId="1" xfId="0" applyNumberFormat="1" applyFont="1" applyFill="1" applyBorder="1" applyAlignment="1" applyProtection="1"/>
    <xf numFmtId="3" fontId="2" fillId="0" borderId="1" xfId="0" applyNumberFormat="1" applyFont="1" applyBorder="1" applyAlignment="1" applyProtection="1">
      <protection locked="0"/>
    </xf>
    <xf numFmtId="3" fontId="2" fillId="0" borderId="7" xfId="0" applyNumberFormat="1" applyFont="1" applyBorder="1" applyAlignment="1" applyProtection="1">
      <protection locked="0"/>
    </xf>
    <xf numFmtId="3" fontId="1" fillId="0" borderId="1" xfId="0" applyNumberFormat="1" applyFont="1" applyBorder="1" applyAlignment="1"/>
    <xf numFmtId="3" fontId="2" fillId="0" borderId="2" xfId="0" applyNumberFormat="1" applyFont="1" applyBorder="1" applyAlignment="1" applyProtection="1">
      <protection locked="0"/>
    </xf>
    <xf numFmtId="3" fontId="1" fillId="2" borderId="1" xfId="0" applyNumberFormat="1" applyFont="1" applyFill="1" applyBorder="1" applyAlignment="1"/>
    <xf numFmtId="3" fontId="1" fillId="0" borderId="7" xfId="0" applyNumberFormat="1" applyFont="1" applyBorder="1" applyAlignment="1"/>
    <xf numFmtId="3" fontId="4" fillId="0" borderId="2" xfId="0" applyNumberFormat="1" applyFont="1" applyBorder="1" applyAlignment="1"/>
    <xf numFmtId="3" fontId="2" fillId="0" borderId="1" xfId="0" applyNumberFormat="1" applyFont="1" applyBorder="1" applyAlignment="1"/>
    <xf numFmtId="3" fontId="4" fillId="0" borderId="1" xfId="0" applyNumberFormat="1" applyFont="1" applyBorder="1" applyAlignment="1" applyProtection="1">
      <protection locked="0"/>
    </xf>
    <xf numFmtId="3" fontId="1" fillId="3" borderId="1" xfId="0" applyNumberFormat="1" applyFont="1" applyFill="1" applyBorder="1" applyAlignment="1"/>
    <xf numFmtId="0" fontId="7" fillId="0" borderId="0" xfId="0" applyFont="1"/>
    <xf numFmtId="0" fontId="10" fillId="0" borderId="0" xfId="0" applyFont="1"/>
    <xf numFmtId="0" fontId="9" fillId="0" borderId="0" xfId="0" applyFont="1" applyAlignment="1">
      <alignment horizontal="center" vertical="center"/>
    </xf>
    <xf numFmtId="3" fontId="3" fillId="0" borderId="14" xfId="0" applyNumberFormat="1" applyFont="1" applyBorder="1" applyAlignment="1"/>
    <xf numFmtId="3" fontId="2" fillId="0" borderId="14" xfId="0" applyNumberFormat="1" applyFont="1" applyBorder="1" applyAlignment="1" applyProtection="1">
      <protection locked="0"/>
    </xf>
    <xf numFmtId="3" fontId="2" fillId="0" borderId="16" xfId="0" applyNumberFormat="1" applyFont="1" applyBorder="1" applyAlignment="1" applyProtection="1">
      <protection locked="0"/>
    </xf>
    <xf numFmtId="3" fontId="2" fillId="0" borderId="15" xfId="0" applyNumberFormat="1" applyFont="1" applyBorder="1" applyAlignment="1" applyProtection="1">
      <protection locked="0"/>
    </xf>
    <xf numFmtId="3" fontId="2" fillId="0" borderId="14" xfId="0" applyNumberFormat="1" applyFont="1" applyBorder="1" applyAlignment="1"/>
    <xf numFmtId="3" fontId="2" fillId="0" borderId="14" xfId="0" applyNumberFormat="1" applyFont="1" applyBorder="1" applyProtection="1">
      <protection locked="0"/>
    </xf>
    <xf numFmtId="3" fontId="3" fillId="0" borderId="14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 vertical="top" wrapText="1"/>
    </xf>
    <xf numFmtId="3" fontId="4" fillId="4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13" xfId="0" applyFont="1" applyBorder="1" applyAlignment="1">
      <alignment vertical="top" wrapText="1"/>
    </xf>
    <xf numFmtId="3" fontId="1" fillId="0" borderId="18" xfId="0" applyNumberFormat="1" applyFont="1" applyBorder="1"/>
    <xf numFmtId="3" fontId="4" fillId="4" borderId="17" xfId="0" applyNumberFormat="1" applyFont="1" applyFill="1" applyBorder="1" applyAlignment="1">
      <alignment horizontal="right"/>
    </xf>
    <xf numFmtId="0" fontId="3" fillId="4" borderId="3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2" fillId="4" borderId="0" xfId="0" applyFont="1" applyFill="1"/>
    <xf numFmtId="0" fontId="4" fillId="0" borderId="1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3" fillId="4" borderId="1" xfId="0" applyNumberFormat="1" applyFont="1" applyFill="1" applyBorder="1" applyAlignment="1" applyProtection="1"/>
    <xf numFmtId="3" fontId="3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3" fontId="1" fillId="3" borderId="1" xfId="0" applyNumberFormat="1" applyFont="1" applyFill="1" applyBorder="1" applyAlignment="1" applyProtection="1">
      <alignment horizontal="right"/>
    </xf>
    <xf numFmtId="0" fontId="4" fillId="3" borderId="1" xfId="0" applyFont="1" applyFill="1" applyBorder="1" applyAlignment="1">
      <alignment horizontal="left" vertical="top" wrapText="1"/>
    </xf>
    <xf numFmtId="3" fontId="3" fillId="4" borderId="14" xfId="0" applyNumberFormat="1" applyFont="1" applyFill="1" applyBorder="1" applyAlignment="1" applyProtection="1"/>
    <xf numFmtId="3" fontId="4" fillId="0" borderId="7" xfId="0" applyNumberFormat="1" applyFont="1" applyBorder="1" applyAlignment="1" applyProtection="1">
      <protection locked="0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vertical="top" wrapText="1"/>
    </xf>
    <xf numFmtId="0" fontId="3" fillId="0" borderId="0" xfId="0" applyFont="1"/>
    <xf numFmtId="0" fontId="13" fillId="4" borderId="1" xfId="0" applyFont="1" applyFill="1" applyBorder="1" applyAlignment="1">
      <alignment horizontal="center" vertical="top" wrapText="1"/>
    </xf>
    <xf numFmtId="0" fontId="13" fillId="4" borderId="1" xfId="0" applyFont="1" applyFill="1" applyBorder="1" applyAlignment="1">
      <alignment horizontal="left" vertical="top" wrapText="1"/>
    </xf>
    <xf numFmtId="3" fontId="13" fillId="4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3" fontId="14" fillId="4" borderId="1" xfId="0" applyNumberFormat="1" applyFont="1" applyFill="1" applyBorder="1" applyAlignment="1">
      <alignment horizontal="right"/>
    </xf>
    <xf numFmtId="0" fontId="4" fillId="0" borderId="1" xfId="0" applyFont="1" applyBorder="1"/>
    <xf numFmtId="3" fontId="4" fillId="2" borderId="2" xfId="0" applyNumberFormat="1" applyFont="1" applyFill="1" applyBorder="1"/>
    <xf numFmtId="3" fontId="1" fillId="0" borderId="20" xfId="0" applyNumberFormat="1" applyFont="1" applyBorder="1"/>
    <xf numFmtId="0" fontId="9" fillId="0" borderId="0" xfId="0" applyFont="1" applyAlignment="1">
      <alignment horizontal="center" vertical="center"/>
    </xf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3" fontId="4" fillId="3" borderId="14" xfId="0" applyNumberFormat="1" applyFont="1" applyFill="1" applyBorder="1" applyAlignment="1">
      <alignment horizontal="right" vertical="center"/>
    </xf>
    <xf numFmtId="3" fontId="4" fillId="3" borderId="1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2" fillId="0" borderId="14" xfId="0" applyNumberFormat="1" applyFont="1" applyBorder="1"/>
    <xf numFmtId="3" fontId="1" fillId="2" borderId="14" xfId="0" applyNumberFormat="1" applyFont="1" applyFill="1" applyBorder="1" applyAlignment="1" applyProtection="1"/>
    <xf numFmtId="3" fontId="1" fillId="3" borderId="14" xfId="0" applyNumberFormat="1" applyFont="1" applyFill="1" applyBorder="1" applyAlignment="1" applyProtection="1"/>
    <xf numFmtId="3" fontId="1" fillId="0" borderId="14" xfId="0" applyNumberFormat="1" applyFont="1" applyBorder="1" applyAlignment="1" applyProtection="1"/>
    <xf numFmtId="3" fontId="4" fillId="0" borderId="16" xfId="0" applyNumberFormat="1" applyFont="1" applyBorder="1" applyAlignment="1" applyProtection="1">
      <protection locked="0"/>
    </xf>
    <xf numFmtId="3" fontId="1" fillId="0" borderId="14" xfId="0" applyNumberFormat="1" applyFont="1" applyBorder="1" applyAlignment="1"/>
    <xf numFmtId="3" fontId="1" fillId="2" borderId="14" xfId="0" applyNumberFormat="1" applyFont="1" applyFill="1" applyBorder="1" applyAlignment="1"/>
    <xf numFmtId="3" fontId="1" fillId="0" borderId="16" xfId="0" applyNumberFormat="1" applyFont="1" applyBorder="1" applyAlignment="1"/>
    <xf numFmtId="3" fontId="4" fillId="0" borderId="15" xfId="0" applyNumberFormat="1" applyFont="1" applyBorder="1" applyAlignment="1"/>
    <xf numFmtId="3" fontId="4" fillId="0" borderId="14" xfId="0" applyNumberFormat="1" applyFont="1" applyBorder="1" applyAlignment="1" applyProtection="1">
      <protection locked="0"/>
    </xf>
    <xf numFmtId="3" fontId="4" fillId="0" borderId="14" xfId="0" applyNumberFormat="1" applyFont="1" applyBorder="1" applyAlignment="1">
      <alignment horizontal="right"/>
    </xf>
    <xf numFmtId="3" fontId="1" fillId="3" borderId="14" xfId="0" applyNumberFormat="1" applyFont="1" applyFill="1" applyBorder="1" applyAlignment="1"/>
    <xf numFmtId="3" fontId="1" fillId="3" borderId="14" xfId="0" applyNumberFormat="1" applyFont="1" applyFill="1" applyBorder="1"/>
    <xf numFmtId="3" fontId="4" fillId="2" borderId="15" xfId="0" applyNumberFormat="1" applyFont="1" applyFill="1" applyBorder="1"/>
    <xf numFmtId="3" fontId="1" fillId="0" borderId="14" xfId="0" applyNumberFormat="1" applyFont="1" applyBorder="1"/>
    <xf numFmtId="3" fontId="1" fillId="2" borderId="14" xfId="0" applyNumberFormat="1" applyFont="1" applyFill="1" applyBorder="1"/>
    <xf numFmtId="3" fontId="4" fillId="0" borderId="14" xfId="0" applyNumberFormat="1" applyFont="1" applyBorder="1"/>
    <xf numFmtId="3" fontId="4" fillId="0" borderId="14" xfId="0" applyNumberFormat="1" applyFont="1" applyBorder="1" applyProtection="1">
      <protection locked="0"/>
    </xf>
    <xf numFmtId="3" fontId="2" fillId="0" borderId="16" xfId="0" applyNumberFormat="1" applyFont="1" applyBorder="1"/>
    <xf numFmtId="3" fontId="4" fillId="0" borderId="21" xfId="0" applyNumberFormat="1" applyFont="1" applyBorder="1"/>
    <xf numFmtId="0" fontId="2" fillId="0" borderId="1" xfId="0" applyFont="1" applyBorder="1"/>
    <xf numFmtId="164" fontId="2" fillId="4" borderId="1" xfId="0" applyNumberFormat="1" applyFont="1" applyFill="1" applyBorder="1"/>
    <xf numFmtId="164" fontId="4" fillId="2" borderId="14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164" fontId="1" fillId="2" borderId="14" xfId="0" applyNumberFormat="1" applyFont="1" applyFill="1" applyBorder="1" applyAlignment="1" applyProtection="1"/>
    <xf numFmtId="164" fontId="1" fillId="3" borderId="14" xfId="0" applyNumberFormat="1" applyFont="1" applyFill="1" applyBorder="1" applyAlignment="1" applyProtection="1"/>
    <xf numFmtId="164" fontId="4" fillId="3" borderId="14" xfId="0" applyNumberFormat="1" applyFont="1" applyFill="1" applyBorder="1" applyAlignment="1">
      <alignment horizontal="right"/>
    </xf>
    <xf numFmtId="164" fontId="1" fillId="0" borderId="14" xfId="0" applyNumberFormat="1" applyFont="1" applyBorder="1" applyAlignment="1" applyProtection="1"/>
    <xf numFmtId="164" fontId="4" fillId="0" borderId="16" xfId="0" applyNumberFormat="1" applyFont="1" applyBorder="1" applyAlignment="1" applyProtection="1">
      <protection locked="0"/>
    </xf>
    <xf numFmtId="164" fontId="1" fillId="0" borderId="14" xfId="0" applyNumberFormat="1" applyFont="1" applyBorder="1" applyAlignment="1"/>
    <xf numFmtId="164" fontId="1" fillId="2" borderId="14" xfId="0" applyNumberFormat="1" applyFont="1" applyFill="1" applyBorder="1" applyAlignment="1"/>
    <xf numFmtId="164" fontId="1" fillId="0" borderId="16" xfId="0" applyNumberFormat="1" applyFont="1" applyBorder="1" applyAlignment="1"/>
    <xf numFmtId="164" fontId="4" fillId="0" borderId="15" xfId="0" applyNumberFormat="1" applyFont="1" applyBorder="1" applyAlignment="1"/>
    <xf numFmtId="164" fontId="4" fillId="0" borderId="14" xfId="0" applyNumberFormat="1" applyFont="1" applyBorder="1" applyAlignment="1" applyProtection="1">
      <protection locked="0"/>
    </xf>
    <xf numFmtId="164" fontId="4" fillId="0" borderId="14" xfId="0" applyNumberFormat="1" applyFont="1" applyBorder="1" applyAlignment="1">
      <alignment horizontal="right"/>
    </xf>
    <xf numFmtId="164" fontId="1" fillId="3" borderId="14" xfId="0" applyNumberFormat="1" applyFont="1" applyFill="1" applyBorder="1" applyAlignment="1"/>
    <xf numFmtId="164" fontId="1" fillId="3" borderId="14" xfId="0" applyNumberFormat="1" applyFont="1" applyFill="1" applyBorder="1"/>
    <xf numFmtId="164" fontId="4" fillId="2" borderId="15" xfId="0" applyNumberFormat="1" applyFont="1" applyFill="1" applyBorder="1"/>
    <xf numFmtId="164" fontId="1" fillId="0" borderId="14" xfId="0" applyNumberFormat="1" applyFont="1" applyBorder="1"/>
    <xf numFmtId="164" fontId="1" fillId="2" borderId="14" xfId="0" applyNumberFormat="1" applyFont="1" applyFill="1" applyBorder="1"/>
    <xf numFmtId="164" fontId="4" fillId="0" borderId="14" xfId="0" applyNumberFormat="1" applyFont="1" applyBorder="1"/>
    <xf numFmtId="164" fontId="4" fillId="0" borderId="14" xfId="0" applyNumberFormat="1" applyFont="1" applyBorder="1" applyProtection="1">
      <protection locked="0"/>
    </xf>
    <xf numFmtId="164" fontId="4" fillId="0" borderId="21" xfId="0" applyNumberFormat="1" applyFont="1" applyBorder="1"/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workbookViewId="0">
      <selection activeCell="B7" sqref="B7"/>
    </sheetView>
  </sheetViews>
  <sheetFormatPr defaultRowHeight="15.75"/>
  <cols>
    <col min="1" max="1" width="12.140625" style="1" customWidth="1"/>
    <col min="2" max="2" width="35.42578125" style="1" customWidth="1"/>
    <col min="3" max="3" width="18.140625" style="2" customWidth="1"/>
    <col min="4" max="4" width="17.7109375" style="2" customWidth="1"/>
    <col min="5" max="5" width="16.140625" style="14" customWidth="1"/>
    <col min="6" max="6" width="14.85546875" style="2" customWidth="1"/>
    <col min="7" max="9" width="14.7109375" style="2" customWidth="1"/>
    <col min="10" max="12" width="15.7109375" style="1" bestFit="1" customWidth="1"/>
    <col min="13" max="16384" width="9.140625" style="1"/>
  </cols>
  <sheetData>
    <row r="1" spans="1:12" ht="20.25">
      <c r="A1" s="63" t="s">
        <v>94</v>
      </c>
      <c r="B1" s="64"/>
    </row>
    <row r="2" spans="1:12" ht="20.25">
      <c r="A2" s="12" t="s">
        <v>146</v>
      </c>
      <c r="B2" s="64"/>
    </row>
    <row r="3" spans="1:12" ht="20.25">
      <c r="A3" s="12" t="s">
        <v>147</v>
      </c>
      <c r="B3" s="64"/>
    </row>
    <row r="4" spans="1:12" ht="20.25">
      <c r="A4" s="119" t="s">
        <v>168</v>
      </c>
      <c r="B4" s="64"/>
    </row>
    <row r="5" spans="1:12">
      <c r="A5" s="45" t="s">
        <v>160</v>
      </c>
      <c r="B5" s="45"/>
      <c r="C5" s="46"/>
      <c r="D5" s="46"/>
      <c r="E5" s="46"/>
      <c r="F5" s="46"/>
      <c r="G5" s="46"/>
      <c r="H5" s="46"/>
      <c r="I5" s="46"/>
    </row>
    <row r="6" spans="1:12">
      <c r="A6" s="45"/>
      <c r="B6" s="45"/>
      <c r="C6" s="46"/>
      <c r="D6" s="46"/>
      <c r="E6" s="46"/>
      <c r="F6" s="46"/>
      <c r="G6" s="46"/>
      <c r="H6" s="46"/>
      <c r="I6" s="46"/>
    </row>
    <row r="7" spans="1:12">
      <c r="A7" s="45"/>
      <c r="B7" s="45"/>
      <c r="C7" s="46"/>
      <c r="D7" s="46"/>
      <c r="E7" s="46"/>
      <c r="F7" s="46"/>
      <c r="G7" s="46"/>
      <c r="H7" s="46"/>
      <c r="I7" s="46"/>
    </row>
    <row r="8" spans="1:12">
      <c r="A8" s="45"/>
      <c r="B8" s="45"/>
      <c r="C8" s="46"/>
      <c r="D8" s="46"/>
      <c r="E8" s="46"/>
      <c r="F8" s="46"/>
      <c r="G8" s="46"/>
      <c r="H8" s="46"/>
      <c r="I8" s="46"/>
    </row>
    <row r="9" spans="1:12" ht="23.25">
      <c r="A9" s="181" t="s">
        <v>163</v>
      </c>
      <c r="B9" s="182"/>
      <c r="C9" s="182"/>
      <c r="D9" s="182"/>
      <c r="E9" s="182"/>
      <c r="F9" s="182"/>
      <c r="G9" s="182"/>
      <c r="H9" s="65"/>
      <c r="I9" s="65"/>
    </row>
    <row r="10" spans="1:12" ht="24" thickBot="1">
      <c r="A10" s="77"/>
      <c r="B10" s="78"/>
      <c r="C10" s="78"/>
      <c r="D10" s="130"/>
      <c r="E10" s="78"/>
      <c r="F10" s="78"/>
      <c r="G10" s="130"/>
      <c r="H10" s="78"/>
      <c r="I10" s="130"/>
    </row>
    <row r="11" spans="1:12" ht="24" thickBot="1">
      <c r="A11" s="99" t="s">
        <v>130</v>
      </c>
      <c r="B11" s="96" t="s">
        <v>131</v>
      </c>
      <c r="C11" s="100" t="s">
        <v>162</v>
      </c>
      <c r="D11" s="101" t="s">
        <v>136</v>
      </c>
      <c r="E11" s="101" t="s">
        <v>132</v>
      </c>
      <c r="F11" s="101" t="s">
        <v>137</v>
      </c>
      <c r="G11" s="101" t="s">
        <v>133</v>
      </c>
      <c r="H11" s="101" t="s">
        <v>138</v>
      </c>
      <c r="I11" s="101" t="s">
        <v>134</v>
      </c>
      <c r="J11" s="131" t="s">
        <v>159</v>
      </c>
      <c r="K11" s="127" t="s">
        <v>164</v>
      </c>
      <c r="L11" s="127" t="s">
        <v>165</v>
      </c>
    </row>
    <row r="12" spans="1:12" ht="23.25">
      <c r="A12" s="84"/>
      <c r="B12" s="95" t="s">
        <v>129</v>
      </c>
      <c r="C12" s="85"/>
      <c r="D12" s="85"/>
      <c r="E12" s="85"/>
      <c r="F12" s="85"/>
      <c r="G12" s="85"/>
      <c r="H12" s="85"/>
      <c r="I12" s="85"/>
      <c r="J12" s="132"/>
      <c r="K12" s="156"/>
      <c r="L12" s="156"/>
    </row>
    <row r="13" spans="1:12">
      <c r="A13" s="104" t="s">
        <v>135</v>
      </c>
      <c r="B13" s="105" t="s">
        <v>93</v>
      </c>
      <c r="C13" s="106">
        <f>C14+C35</f>
        <v>6990943</v>
      </c>
      <c r="D13" s="106">
        <f t="shared" ref="D13:L13" si="0">SUM(D14+D35)</f>
        <v>5300000</v>
      </c>
      <c r="E13" s="106">
        <f t="shared" si="0"/>
        <v>809043</v>
      </c>
      <c r="F13" s="106">
        <f t="shared" si="0"/>
        <v>557900</v>
      </c>
      <c r="G13" s="106">
        <f t="shared" si="0"/>
        <v>10000</v>
      </c>
      <c r="H13" s="106">
        <f t="shared" si="0"/>
        <v>0</v>
      </c>
      <c r="I13" s="106">
        <f t="shared" si="0"/>
        <v>160000</v>
      </c>
      <c r="J13" s="133">
        <f t="shared" si="0"/>
        <v>154000</v>
      </c>
      <c r="K13" s="133">
        <f t="shared" si="0"/>
        <v>7193951</v>
      </c>
      <c r="L13" s="133">
        <f t="shared" si="0"/>
        <v>7316180</v>
      </c>
    </row>
    <row r="14" spans="1:12" s="98" customFormat="1">
      <c r="A14" s="107">
        <v>6</v>
      </c>
      <c r="B14" s="35" t="s">
        <v>115</v>
      </c>
      <c r="C14" s="32">
        <f>SUM(D14:I14:J14)</f>
        <v>6989973</v>
      </c>
      <c r="D14" s="32">
        <f>SUM(D15+D19+D22+D25+D30+D33)</f>
        <v>5300000</v>
      </c>
      <c r="E14" s="32">
        <f t="shared" ref="E14:L14" si="1">SUM(E15+E19+E22+E25+E30+E33)</f>
        <v>809043</v>
      </c>
      <c r="F14" s="32">
        <f t="shared" si="1"/>
        <v>556930</v>
      </c>
      <c r="G14" s="32">
        <f t="shared" si="1"/>
        <v>10000</v>
      </c>
      <c r="H14" s="32">
        <f t="shared" si="1"/>
        <v>0</v>
      </c>
      <c r="I14" s="32">
        <f t="shared" si="1"/>
        <v>160000</v>
      </c>
      <c r="J14" s="134">
        <f t="shared" si="1"/>
        <v>154000</v>
      </c>
      <c r="K14" s="134">
        <f t="shared" si="1"/>
        <v>7192981</v>
      </c>
      <c r="L14" s="134">
        <f t="shared" si="1"/>
        <v>7315210</v>
      </c>
    </row>
    <row r="15" spans="1:12" s="98" customFormat="1" ht="47.25">
      <c r="A15" s="86">
        <v>63</v>
      </c>
      <c r="B15" s="125" t="s">
        <v>151</v>
      </c>
      <c r="C15" s="30">
        <f t="shared" ref="C15:C36" si="2">SUM(D15:J15)</f>
        <v>5460000</v>
      </c>
      <c r="D15" s="30">
        <f>SUM(D16:D18)</f>
        <v>5300000</v>
      </c>
      <c r="E15" s="30">
        <f t="shared" ref="E15:L15" si="3">SUM(E16:E18)</f>
        <v>0</v>
      </c>
      <c r="F15" s="30">
        <f t="shared" si="3"/>
        <v>0</v>
      </c>
      <c r="G15" s="30">
        <f t="shared" si="3"/>
        <v>0</v>
      </c>
      <c r="H15" s="30">
        <f t="shared" si="3"/>
        <v>0</v>
      </c>
      <c r="I15" s="30">
        <f t="shared" si="3"/>
        <v>160000</v>
      </c>
      <c r="J15" s="135">
        <f t="shared" si="3"/>
        <v>0</v>
      </c>
      <c r="K15" s="135">
        <f t="shared" si="3"/>
        <v>5641576</v>
      </c>
      <c r="L15" s="135">
        <f t="shared" si="3"/>
        <v>5758180</v>
      </c>
    </row>
    <row r="16" spans="1:12" s="98" customFormat="1" ht="31.5">
      <c r="A16" s="120">
        <v>63612</v>
      </c>
      <c r="B16" s="121" t="s">
        <v>150</v>
      </c>
      <c r="C16" s="126">
        <f t="shared" si="2"/>
        <v>5299000</v>
      </c>
      <c r="D16" s="122">
        <v>5299000</v>
      </c>
      <c r="E16" s="122"/>
      <c r="F16" s="122"/>
      <c r="G16" s="122"/>
      <c r="H16" s="122"/>
      <c r="I16" s="122">
        <v>0</v>
      </c>
      <c r="J16" s="136"/>
      <c r="K16" s="157">
        <v>5480576</v>
      </c>
      <c r="L16" s="157">
        <v>5597180</v>
      </c>
    </row>
    <row r="17" spans="1:12" s="98" customFormat="1" ht="31.5">
      <c r="A17" s="120">
        <v>63613</v>
      </c>
      <c r="B17" s="121" t="s">
        <v>149</v>
      </c>
      <c r="C17" s="126">
        <f t="shared" si="2"/>
        <v>160000</v>
      </c>
      <c r="D17" s="122"/>
      <c r="E17" s="122"/>
      <c r="F17" s="122"/>
      <c r="G17" s="122"/>
      <c r="H17" s="122"/>
      <c r="I17" s="122">
        <v>160000</v>
      </c>
      <c r="J17" s="136"/>
      <c r="K17" s="157">
        <v>160000</v>
      </c>
      <c r="L17" s="157">
        <v>160000</v>
      </c>
    </row>
    <row r="18" spans="1:12" s="98" customFormat="1" ht="31.5">
      <c r="A18" s="120">
        <v>636112</v>
      </c>
      <c r="B18" s="121" t="s">
        <v>161</v>
      </c>
      <c r="C18" s="126">
        <f t="shared" si="2"/>
        <v>1000</v>
      </c>
      <c r="D18" s="122">
        <v>1000</v>
      </c>
      <c r="E18" s="122"/>
      <c r="F18" s="122"/>
      <c r="G18" s="122"/>
      <c r="H18" s="122"/>
      <c r="I18" s="122"/>
      <c r="J18" s="136"/>
      <c r="K18" s="157">
        <v>1000</v>
      </c>
      <c r="L18" s="157">
        <v>1000</v>
      </c>
    </row>
    <row r="19" spans="1:12">
      <c r="A19" s="86">
        <v>64</v>
      </c>
      <c r="B19" s="36" t="s">
        <v>116</v>
      </c>
      <c r="C19" s="30">
        <f t="shared" si="2"/>
        <v>10000</v>
      </c>
      <c r="D19" s="30">
        <f>SUM(D20+D21)</f>
        <v>0</v>
      </c>
      <c r="E19" s="30">
        <f t="shared" ref="E19:L19" si="4">SUM(E20+E21)</f>
        <v>0</v>
      </c>
      <c r="F19" s="30">
        <f t="shared" si="4"/>
        <v>10000</v>
      </c>
      <c r="G19" s="30">
        <f t="shared" si="4"/>
        <v>0</v>
      </c>
      <c r="H19" s="30">
        <f t="shared" si="4"/>
        <v>0</v>
      </c>
      <c r="I19" s="30">
        <f t="shared" si="4"/>
        <v>0</v>
      </c>
      <c r="J19" s="135">
        <f t="shared" si="4"/>
        <v>0</v>
      </c>
      <c r="K19" s="158">
        <f t="shared" si="4"/>
        <v>10000</v>
      </c>
      <c r="L19" s="158">
        <f t="shared" si="4"/>
        <v>10000</v>
      </c>
    </row>
    <row r="20" spans="1:12">
      <c r="A20" s="87">
        <v>64199</v>
      </c>
      <c r="B20" s="88" t="s">
        <v>117</v>
      </c>
      <c r="C20" s="76">
        <f t="shared" si="2"/>
        <v>0</v>
      </c>
      <c r="D20" s="102"/>
      <c r="E20" s="102"/>
      <c r="F20" s="102"/>
      <c r="G20" s="102"/>
      <c r="H20" s="102"/>
      <c r="I20" s="102"/>
      <c r="J20" s="136"/>
      <c r="K20" s="159"/>
      <c r="L20" s="159"/>
    </row>
    <row r="21" spans="1:12">
      <c r="A21" s="87">
        <v>64224</v>
      </c>
      <c r="B21" s="88" t="s">
        <v>118</v>
      </c>
      <c r="C21" s="76">
        <f t="shared" si="2"/>
        <v>10000</v>
      </c>
      <c r="D21" s="102"/>
      <c r="E21" s="102"/>
      <c r="F21" s="102">
        <v>10000</v>
      </c>
      <c r="G21" s="102"/>
      <c r="H21" s="102"/>
      <c r="I21" s="102"/>
      <c r="J21" s="136"/>
      <c r="K21" s="159">
        <v>10000</v>
      </c>
      <c r="L21" s="159">
        <v>10000</v>
      </c>
    </row>
    <row r="22" spans="1:12" s="98" customFormat="1">
      <c r="A22" s="123">
        <v>65</v>
      </c>
      <c r="B22" s="97" t="s">
        <v>121</v>
      </c>
      <c r="C22" s="30">
        <f t="shared" si="2"/>
        <v>536930</v>
      </c>
      <c r="D22" s="52">
        <f>SUM(D23+D24)</f>
        <v>0</v>
      </c>
      <c r="E22" s="52">
        <f t="shared" ref="E22:L22" si="5">SUM(E23+E24)</f>
        <v>0</v>
      </c>
      <c r="F22" s="52">
        <f t="shared" si="5"/>
        <v>536930</v>
      </c>
      <c r="G22" s="52">
        <f t="shared" si="5"/>
        <v>0</v>
      </c>
      <c r="H22" s="52">
        <f t="shared" si="5"/>
        <v>0</v>
      </c>
      <c r="I22" s="52">
        <f t="shared" si="5"/>
        <v>0</v>
      </c>
      <c r="J22" s="137">
        <f t="shared" si="5"/>
        <v>0</v>
      </c>
      <c r="K22" s="160">
        <f t="shared" si="5"/>
        <v>542299</v>
      </c>
      <c r="L22" s="160">
        <f t="shared" si="5"/>
        <v>547722</v>
      </c>
    </row>
    <row r="23" spans="1:12" ht="31.5">
      <c r="A23" s="87">
        <v>65264</v>
      </c>
      <c r="B23" s="88" t="s">
        <v>119</v>
      </c>
      <c r="C23" s="76">
        <f t="shared" si="2"/>
        <v>360000</v>
      </c>
      <c r="D23" s="102"/>
      <c r="E23" s="102"/>
      <c r="F23" s="102">
        <v>360000</v>
      </c>
      <c r="G23" s="102"/>
      <c r="H23" s="102"/>
      <c r="I23" s="102"/>
      <c r="J23" s="136"/>
      <c r="K23" s="159">
        <v>363600</v>
      </c>
      <c r="L23" s="159">
        <v>367236</v>
      </c>
    </row>
    <row r="24" spans="1:12" ht="31.5">
      <c r="A24" s="87">
        <v>65269</v>
      </c>
      <c r="B24" s="88" t="s">
        <v>157</v>
      </c>
      <c r="C24" s="76">
        <f t="shared" si="2"/>
        <v>176930</v>
      </c>
      <c r="D24" s="102"/>
      <c r="E24" s="102"/>
      <c r="F24" s="102">
        <v>176930</v>
      </c>
      <c r="G24" s="102"/>
      <c r="H24" s="102"/>
      <c r="I24" s="102"/>
      <c r="J24" s="136"/>
      <c r="K24" s="159">
        <v>178699</v>
      </c>
      <c r="L24" s="159">
        <v>180486</v>
      </c>
    </row>
    <row r="25" spans="1:12">
      <c r="A25" s="123">
        <v>66</v>
      </c>
      <c r="B25" s="124" t="s">
        <v>122</v>
      </c>
      <c r="C25" s="30">
        <f t="shared" si="2"/>
        <v>20000</v>
      </c>
      <c r="D25" s="52">
        <f>SUM(D26+D27+D28+D29)</f>
        <v>0</v>
      </c>
      <c r="E25" s="52">
        <f t="shared" ref="E25:L25" si="6">SUM(E26+E27+E28+E29)</f>
        <v>0</v>
      </c>
      <c r="F25" s="52">
        <f t="shared" si="6"/>
        <v>10000</v>
      </c>
      <c r="G25" s="52">
        <f t="shared" si="6"/>
        <v>10000</v>
      </c>
      <c r="H25" s="52">
        <f t="shared" si="6"/>
        <v>0</v>
      </c>
      <c r="I25" s="52">
        <f t="shared" si="6"/>
        <v>0</v>
      </c>
      <c r="J25" s="137">
        <f t="shared" si="6"/>
        <v>0</v>
      </c>
      <c r="K25" s="160">
        <f t="shared" si="6"/>
        <v>20200</v>
      </c>
      <c r="L25" s="160">
        <f t="shared" si="6"/>
        <v>20402</v>
      </c>
    </row>
    <row r="26" spans="1:12">
      <c r="A26" s="87">
        <v>66151</v>
      </c>
      <c r="B26" s="88" t="s">
        <v>120</v>
      </c>
      <c r="C26" s="76">
        <f t="shared" si="2"/>
        <v>10000</v>
      </c>
      <c r="D26" s="102"/>
      <c r="E26" s="102"/>
      <c r="F26" s="102">
        <v>10000</v>
      </c>
      <c r="G26" s="102"/>
      <c r="H26" s="102"/>
      <c r="I26" s="102"/>
      <c r="J26" s="136"/>
      <c r="K26" s="159">
        <v>10100</v>
      </c>
      <c r="L26" s="159">
        <v>10201</v>
      </c>
    </row>
    <row r="27" spans="1:12" ht="31.5">
      <c r="A27" s="87">
        <v>66314</v>
      </c>
      <c r="B27" s="88" t="s">
        <v>142</v>
      </c>
      <c r="C27" s="76">
        <f t="shared" si="2"/>
        <v>10000</v>
      </c>
      <c r="D27" s="102"/>
      <c r="E27" s="102"/>
      <c r="F27" s="102"/>
      <c r="G27" s="102">
        <v>10000</v>
      </c>
      <c r="H27" s="102"/>
      <c r="I27" s="102"/>
      <c r="J27" s="136"/>
      <c r="K27" s="159">
        <v>10100</v>
      </c>
      <c r="L27" s="159">
        <v>10201</v>
      </c>
    </row>
    <row r="28" spans="1:12">
      <c r="A28" s="87">
        <v>66321</v>
      </c>
      <c r="B28" s="88" t="s">
        <v>140</v>
      </c>
      <c r="C28" s="76">
        <f t="shared" si="2"/>
        <v>0</v>
      </c>
      <c r="D28" s="102"/>
      <c r="E28" s="102"/>
      <c r="F28" s="102"/>
      <c r="G28" s="102"/>
      <c r="H28" s="102"/>
      <c r="I28" s="102"/>
      <c r="J28" s="136"/>
      <c r="K28" s="159"/>
      <c r="L28" s="159"/>
    </row>
    <row r="29" spans="1:12">
      <c r="A29" s="87">
        <v>66323</v>
      </c>
      <c r="B29" s="88" t="s">
        <v>141</v>
      </c>
      <c r="C29" s="76">
        <f t="shared" si="2"/>
        <v>0</v>
      </c>
      <c r="D29" s="102"/>
      <c r="E29" s="102"/>
      <c r="F29" s="102"/>
      <c r="G29" s="102"/>
      <c r="H29" s="102"/>
      <c r="I29" s="102"/>
      <c r="J29" s="136"/>
      <c r="K29" s="159"/>
      <c r="L29" s="159"/>
    </row>
    <row r="30" spans="1:12">
      <c r="A30" s="123">
        <v>67</v>
      </c>
      <c r="B30" s="124" t="s">
        <v>123</v>
      </c>
      <c r="C30" s="30">
        <f t="shared" si="2"/>
        <v>963043</v>
      </c>
      <c r="D30" s="52">
        <f>SUM(D31+D32)</f>
        <v>0</v>
      </c>
      <c r="E30" s="52">
        <f t="shared" ref="E30:L30" si="7">SUM(E31+E32)</f>
        <v>809043</v>
      </c>
      <c r="F30" s="52">
        <f t="shared" si="7"/>
        <v>0</v>
      </c>
      <c r="G30" s="52">
        <f t="shared" si="7"/>
        <v>0</v>
      </c>
      <c r="H30" s="52">
        <f t="shared" si="7"/>
        <v>0</v>
      </c>
      <c r="I30" s="52">
        <f t="shared" si="7"/>
        <v>0</v>
      </c>
      <c r="J30" s="137">
        <f t="shared" si="7"/>
        <v>154000</v>
      </c>
      <c r="K30" s="160">
        <f t="shared" si="7"/>
        <v>978906</v>
      </c>
      <c r="L30" s="160">
        <f t="shared" si="7"/>
        <v>978906</v>
      </c>
    </row>
    <row r="31" spans="1:12" ht="31.5">
      <c r="A31" s="87">
        <v>67111</v>
      </c>
      <c r="B31" s="88" t="s">
        <v>152</v>
      </c>
      <c r="C31" s="76">
        <f t="shared" si="2"/>
        <v>963043</v>
      </c>
      <c r="D31" s="102"/>
      <c r="E31" s="102">
        <v>809043</v>
      </c>
      <c r="F31" s="102"/>
      <c r="G31" s="102"/>
      <c r="H31" s="102"/>
      <c r="I31" s="102"/>
      <c r="J31" s="136">
        <v>154000</v>
      </c>
      <c r="K31" s="159">
        <v>978906</v>
      </c>
      <c r="L31" s="159">
        <v>978906</v>
      </c>
    </row>
    <row r="32" spans="1:12">
      <c r="A32" s="87">
        <v>67131</v>
      </c>
      <c r="B32" s="88" t="s">
        <v>124</v>
      </c>
      <c r="C32" s="76">
        <f t="shared" si="2"/>
        <v>0</v>
      </c>
      <c r="D32" s="102"/>
      <c r="E32" s="102"/>
      <c r="F32" s="102"/>
      <c r="G32" s="102"/>
      <c r="H32" s="102"/>
      <c r="I32" s="102"/>
      <c r="J32" s="136"/>
      <c r="K32" s="159"/>
      <c r="L32" s="159"/>
    </row>
    <row r="33" spans="1:12">
      <c r="A33" s="123">
        <v>68</v>
      </c>
      <c r="B33" s="124" t="s">
        <v>127</v>
      </c>
      <c r="C33" s="30">
        <f t="shared" si="2"/>
        <v>0</v>
      </c>
      <c r="D33" s="52">
        <f>SUM(D34)</f>
        <v>0</v>
      </c>
      <c r="E33" s="52">
        <f t="shared" ref="E33:L33" si="8">SUM(E34)</f>
        <v>0</v>
      </c>
      <c r="F33" s="52">
        <f t="shared" si="8"/>
        <v>0</v>
      </c>
      <c r="G33" s="52">
        <f t="shared" si="8"/>
        <v>0</v>
      </c>
      <c r="H33" s="52">
        <f t="shared" si="8"/>
        <v>0</v>
      </c>
      <c r="I33" s="52">
        <f t="shared" si="8"/>
        <v>0</v>
      </c>
      <c r="J33" s="137">
        <f t="shared" si="8"/>
        <v>0</v>
      </c>
      <c r="K33" s="160">
        <f t="shared" si="8"/>
        <v>0</v>
      </c>
      <c r="L33" s="160">
        <f t="shared" si="8"/>
        <v>0</v>
      </c>
    </row>
    <row r="34" spans="1:12">
      <c r="A34" s="87">
        <v>68311</v>
      </c>
      <c r="B34" s="88" t="s">
        <v>156</v>
      </c>
      <c r="C34" s="76">
        <f t="shared" si="2"/>
        <v>0</v>
      </c>
      <c r="D34" s="102"/>
      <c r="E34" s="102"/>
      <c r="F34" s="102"/>
      <c r="G34" s="102"/>
      <c r="H34" s="102"/>
      <c r="I34" s="102"/>
      <c r="J34" s="136"/>
      <c r="K34" s="159"/>
      <c r="L34" s="159"/>
    </row>
    <row r="35" spans="1:12" ht="20.100000000000001" customHeight="1">
      <c r="A35" s="123">
        <v>7</v>
      </c>
      <c r="B35" s="124" t="s">
        <v>125</v>
      </c>
      <c r="C35" s="30">
        <f t="shared" si="2"/>
        <v>970</v>
      </c>
      <c r="D35" s="30">
        <f t="shared" ref="D35:L35" si="9">D36</f>
        <v>0</v>
      </c>
      <c r="E35" s="30">
        <f t="shared" si="9"/>
        <v>0</v>
      </c>
      <c r="F35" s="30">
        <f t="shared" si="9"/>
        <v>970</v>
      </c>
      <c r="G35" s="30">
        <f t="shared" si="9"/>
        <v>0</v>
      </c>
      <c r="H35" s="30">
        <f t="shared" si="9"/>
        <v>0</v>
      </c>
      <c r="I35" s="30">
        <f t="shared" si="9"/>
        <v>0</v>
      </c>
      <c r="J35" s="135">
        <f t="shared" si="9"/>
        <v>0</v>
      </c>
      <c r="K35" s="158">
        <f t="shared" si="9"/>
        <v>970</v>
      </c>
      <c r="L35" s="158">
        <f t="shared" si="9"/>
        <v>970</v>
      </c>
    </row>
    <row r="36" spans="1:12" ht="20.100000000000001" customHeight="1">
      <c r="A36" s="87">
        <v>72111</v>
      </c>
      <c r="B36" s="88" t="s">
        <v>126</v>
      </c>
      <c r="C36" s="76">
        <f t="shared" si="2"/>
        <v>970</v>
      </c>
      <c r="D36" s="102"/>
      <c r="E36" s="102"/>
      <c r="F36" s="102">
        <v>970</v>
      </c>
      <c r="G36" s="102"/>
      <c r="H36" s="102"/>
      <c r="I36" s="102"/>
      <c r="J36" s="136"/>
      <c r="K36" s="159">
        <v>970</v>
      </c>
      <c r="L36" s="159">
        <v>970</v>
      </c>
    </row>
    <row r="37" spans="1:12" ht="20.100000000000001" customHeight="1" thickBot="1">
      <c r="A37" s="89"/>
      <c r="B37" s="93"/>
      <c r="C37" s="73"/>
      <c r="D37" s="103"/>
      <c r="E37" s="10"/>
      <c r="F37" s="103"/>
      <c r="G37" s="103"/>
      <c r="H37" s="103"/>
      <c r="I37" s="103"/>
      <c r="J37" s="136"/>
      <c r="K37" s="159"/>
      <c r="L37" s="159"/>
    </row>
    <row r="38" spans="1:12" ht="20.100000000000001" customHeight="1" thickBot="1">
      <c r="A38" s="91"/>
      <c r="B38" s="94" t="s">
        <v>128</v>
      </c>
      <c r="C38" s="92"/>
      <c r="D38" s="73"/>
      <c r="E38" s="90"/>
      <c r="F38" s="73"/>
      <c r="G38" s="73"/>
      <c r="H38" s="73"/>
      <c r="I38" s="73"/>
      <c r="J38" s="136"/>
      <c r="K38" s="159"/>
      <c r="L38" s="159"/>
    </row>
    <row r="39" spans="1:12" s="12" customFormat="1" ht="20.100000000000001" customHeight="1">
      <c r="A39" s="108" t="s">
        <v>68</v>
      </c>
      <c r="B39" s="109" t="s">
        <v>93</v>
      </c>
      <c r="C39" s="110">
        <f t="shared" ref="C39:C64" si="10">SUM(D39:J39)</f>
        <v>6990943</v>
      </c>
      <c r="D39" s="51">
        <f t="shared" ref="D39" si="11">D40+D139</f>
        <v>5300000</v>
      </c>
      <c r="E39" s="51">
        <f t="shared" ref="E39" si="12">E40+E139</f>
        <v>809043</v>
      </c>
      <c r="F39" s="51">
        <f t="shared" ref="F39" si="13">F40+F139</f>
        <v>557900</v>
      </c>
      <c r="G39" s="51">
        <f t="shared" ref="G39" si="14">G40+G139</f>
        <v>10000</v>
      </c>
      <c r="H39" s="51">
        <f t="shared" ref="H39" si="15">H40+H139</f>
        <v>0</v>
      </c>
      <c r="I39" s="51">
        <f t="shared" ref="I39:L39" si="16">I40+I139</f>
        <v>160000</v>
      </c>
      <c r="J39" s="138">
        <f t="shared" si="16"/>
        <v>154000</v>
      </c>
      <c r="K39" s="161">
        <f t="shared" si="16"/>
        <v>7193951</v>
      </c>
      <c r="L39" s="161">
        <f t="shared" si="16"/>
        <v>7316180</v>
      </c>
    </row>
    <row r="40" spans="1:12" s="13" customFormat="1" ht="20.100000000000001" customHeight="1">
      <c r="A40" s="108">
        <v>3</v>
      </c>
      <c r="B40" s="111" t="s">
        <v>67</v>
      </c>
      <c r="C40" s="110">
        <f t="shared" si="10"/>
        <v>6863943</v>
      </c>
      <c r="D40" s="51">
        <f t="shared" ref="D40" si="17">SUM(D41+D55+D133)</f>
        <v>5300000</v>
      </c>
      <c r="E40" s="51">
        <f t="shared" ref="E40" si="18">SUM(E41+E55+E133)</f>
        <v>771043</v>
      </c>
      <c r="F40" s="51">
        <f t="shared" ref="F40" si="19">SUM(F41+F55+F133)</f>
        <v>540900</v>
      </c>
      <c r="G40" s="51">
        <f t="shared" ref="G40" si="20">SUM(G41+G55+G133)</f>
        <v>0</v>
      </c>
      <c r="H40" s="51">
        <f t="shared" ref="H40" si="21">SUM(H41+H55+H133)</f>
        <v>0</v>
      </c>
      <c r="I40" s="51">
        <f t="shared" ref="I40:L40" si="22">SUM(I41+I55+I133)</f>
        <v>120000</v>
      </c>
      <c r="J40" s="138">
        <f t="shared" si="22"/>
        <v>132000</v>
      </c>
      <c r="K40" s="161">
        <f t="shared" si="22"/>
        <v>7076111</v>
      </c>
      <c r="L40" s="161">
        <f t="shared" si="22"/>
        <v>7195340</v>
      </c>
    </row>
    <row r="41" spans="1:12" ht="20.100000000000001" customHeight="1">
      <c r="A41" s="47">
        <v>31</v>
      </c>
      <c r="B41" s="35" t="s">
        <v>166</v>
      </c>
      <c r="C41" s="32">
        <f t="shared" si="10"/>
        <v>5024000</v>
      </c>
      <c r="D41" s="32">
        <f>SUM(D42+D43+D50)</f>
        <v>5024000</v>
      </c>
      <c r="E41" s="32">
        <f t="shared" ref="E41:L41" si="23">SUM(E42+E43+E50)</f>
        <v>0</v>
      </c>
      <c r="F41" s="32">
        <f t="shared" si="23"/>
        <v>0</v>
      </c>
      <c r="G41" s="32">
        <f t="shared" si="23"/>
        <v>0</v>
      </c>
      <c r="H41" s="32">
        <f t="shared" si="23"/>
        <v>0</v>
      </c>
      <c r="I41" s="32">
        <f t="shared" si="23"/>
        <v>0</v>
      </c>
      <c r="J41" s="134">
        <f t="shared" si="23"/>
        <v>0</v>
      </c>
      <c r="K41" s="162">
        <f t="shared" si="23"/>
        <v>5169139</v>
      </c>
      <c r="L41" s="162">
        <f t="shared" si="23"/>
        <v>5285743</v>
      </c>
    </row>
    <row r="42" spans="1:12" ht="20.100000000000001" customHeight="1">
      <c r="A42" s="48">
        <v>312</v>
      </c>
      <c r="B42" s="36" t="s">
        <v>1</v>
      </c>
      <c r="C42" s="30">
        <f t="shared" si="10"/>
        <v>136000</v>
      </c>
      <c r="D42" s="30">
        <f>SUM(D44:D49)</f>
        <v>136000</v>
      </c>
      <c r="E42" s="30">
        <f t="shared" ref="E42:L42" si="24">SUM(E44:E49)</f>
        <v>0</v>
      </c>
      <c r="F42" s="30">
        <f t="shared" si="24"/>
        <v>0</v>
      </c>
      <c r="G42" s="30">
        <f t="shared" si="24"/>
        <v>0</v>
      </c>
      <c r="H42" s="30">
        <f t="shared" si="24"/>
        <v>0</v>
      </c>
      <c r="I42" s="30">
        <f t="shared" si="24"/>
        <v>0</v>
      </c>
      <c r="J42" s="135">
        <f t="shared" si="24"/>
        <v>0</v>
      </c>
      <c r="K42" s="158">
        <f t="shared" si="24"/>
        <v>136000</v>
      </c>
      <c r="L42" s="158">
        <f t="shared" si="24"/>
        <v>141000</v>
      </c>
    </row>
    <row r="43" spans="1:12" ht="20.100000000000001" customHeight="1">
      <c r="A43" s="82">
        <v>31111</v>
      </c>
      <c r="B43" s="83" t="s">
        <v>105</v>
      </c>
      <c r="C43" s="76">
        <f t="shared" si="10"/>
        <v>4162000</v>
      </c>
      <c r="D43" s="102">
        <v>4162000</v>
      </c>
      <c r="E43" s="102"/>
      <c r="F43" s="102"/>
      <c r="G43" s="112"/>
      <c r="H43" s="112"/>
      <c r="I43" s="102"/>
      <c r="J43" s="136"/>
      <c r="K43" s="159">
        <v>4236139</v>
      </c>
      <c r="L43" s="159">
        <v>4323743</v>
      </c>
    </row>
    <row r="44" spans="1:12" ht="20.100000000000001" customHeight="1">
      <c r="A44" s="82">
        <v>31212</v>
      </c>
      <c r="B44" s="83" t="s">
        <v>106</v>
      </c>
      <c r="C44" s="76">
        <f t="shared" si="10"/>
        <v>30000</v>
      </c>
      <c r="D44" s="102">
        <v>30000</v>
      </c>
      <c r="E44" s="102"/>
      <c r="F44" s="102"/>
      <c r="G44" s="112"/>
      <c r="H44" s="112"/>
      <c r="I44" s="102"/>
      <c r="J44" s="136"/>
      <c r="K44" s="159">
        <v>30000</v>
      </c>
      <c r="L44" s="159">
        <v>35000</v>
      </c>
    </row>
    <row r="45" spans="1:12" ht="20.100000000000001" customHeight="1">
      <c r="A45" s="82">
        <v>312131</v>
      </c>
      <c r="B45" s="83" t="s">
        <v>107</v>
      </c>
      <c r="C45" s="76">
        <f t="shared" si="10"/>
        <v>15000</v>
      </c>
      <c r="D45" s="102">
        <v>15000</v>
      </c>
      <c r="E45" s="102"/>
      <c r="F45" s="102"/>
      <c r="G45" s="112"/>
      <c r="H45" s="112"/>
      <c r="I45" s="102"/>
      <c r="J45" s="136"/>
      <c r="K45" s="159">
        <v>15000</v>
      </c>
      <c r="L45" s="159">
        <v>15000</v>
      </c>
    </row>
    <row r="46" spans="1:12" ht="20.100000000000001" customHeight="1">
      <c r="A46" s="82">
        <v>312140</v>
      </c>
      <c r="B46" s="83" t="s">
        <v>108</v>
      </c>
      <c r="C46" s="76">
        <f t="shared" si="10"/>
        <v>13000</v>
      </c>
      <c r="D46" s="102">
        <v>13000</v>
      </c>
      <c r="E46" s="102"/>
      <c r="F46" s="102"/>
      <c r="G46" s="112"/>
      <c r="H46" s="112"/>
      <c r="I46" s="102"/>
      <c r="J46" s="136"/>
      <c r="K46" s="159">
        <v>13000</v>
      </c>
      <c r="L46" s="159">
        <v>13000</v>
      </c>
    </row>
    <row r="47" spans="1:12" ht="20.100000000000001" customHeight="1">
      <c r="A47" s="82">
        <v>31215</v>
      </c>
      <c r="B47" s="83" t="s">
        <v>109</v>
      </c>
      <c r="C47" s="76">
        <f t="shared" si="10"/>
        <v>18000</v>
      </c>
      <c r="D47" s="102">
        <v>18000</v>
      </c>
      <c r="E47" s="102"/>
      <c r="F47" s="102"/>
      <c r="G47" s="112"/>
      <c r="H47" s="112"/>
      <c r="I47" s="102"/>
      <c r="J47" s="136"/>
      <c r="K47" s="159">
        <v>18000</v>
      </c>
      <c r="L47" s="159">
        <v>18000</v>
      </c>
    </row>
    <row r="48" spans="1:12" ht="20.100000000000001" customHeight="1">
      <c r="A48" s="82">
        <v>31216</v>
      </c>
      <c r="B48" s="83" t="s">
        <v>110</v>
      </c>
      <c r="C48" s="76">
        <f t="shared" si="10"/>
        <v>60000</v>
      </c>
      <c r="D48" s="102">
        <v>60000</v>
      </c>
      <c r="E48" s="102"/>
      <c r="F48" s="102"/>
      <c r="G48" s="112"/>
      <c r="H48" s="112"/>
      <c r="I48" s="102"/>
      <c r="J48" s="136"/>
      <c r="K48" s="159">
        <v>60000</v>
      </c>
      <c r="L48" s="159">
        <v>60000</v>
      </c>
    </row>
    <row r="49" spans="1:12" ht="20.100000000000001" customHeight="1">
      <c r="A49" s="82">
        <v>31219</v>
      </c>
      <c r="B49" s="83" t="s">
        <v>158</v>
      </c>
      <c r="C49" s="76">
        <f t="shared" si="10"/>
        <v>0</v>
      </c>
      <c r="D49" s="102"/>
      <c r="E49" s="102"/>
      <c r="F49" s="102"/>
      <c r="G49" s="112"/>
      <c r="H49" s="112"/>
      <c r="I49" s="102"/>
      <c r="J49" s="136"/>
      <c r="K49" s="159"/>
      <c r="L49" s="159"/>
    </row>
    <row r="50" spans="1:12" ht="20.100000000000001" customHeight="1">
      <c r="A50" s="117">
        <v>313</v>
      </c>
      <c r="B50" s="118" t="s">
        <v>139</v>
      </c>
      <c r="C50" s="30">
        <f t="shared" si="10"/>
        <v>726000</v>
      </c>
      <c r="D50" s="30">
        <f>SUM(D51:D54)</f>
        <v>726000</v>
      </c>
      <c r="E50" s="30">
        <f t="shared" ref="E50:L50" si="25">SUM(E51:E54)</f>
        <v>0</v>
      </c>
      <c r="F50" s="30">
        <f t="shared" si="25"/>
        <v>0</v>
      </c>
      <c r="G50" s="30">
        <f t="shared" si="25"/>
        <v>0</v>
      </c>
      <c r="H50" s="30">
        <f t="shared" si="25"/>
        <v>0</v>
      </c>
      <c r="I50" s="30">
        <f t="shared" si="25"/>
        <v>0</v>
      </c>
      <c r="J50" s="135">
        <f t="shared" si="25"/>
        <v>0</v>
      </c>
      <c r="K50" s="158">
        <f t="shared" si="25"/>
        <v>797000</v>
      </c>
      <c r="L50" s="158">
        <f t="shared" si="25"/>
        <v>821000</v>
      </c>
    </row>
    <row r="51" spans="1:12" ht="20.100000000000001" customHeight="1">
      <c r="A51" s="82">
        <v>31321</v>
      </c>
      <c r="B51" s="83" t="s">
        <v>111</v>
      </c>
      <c r="C51" s="76">
        <f t="shared" si="10"/>
        <v>630000</v>
      </c>
      <c r="D51" s="102">
        <v>630000</v>
      </c>
      <c r="E51" s="102"/>
      <c r="F51" s="102"/>
      <c r="G51" s="112"/>
      <c r="H51" s="112"/>
      <c r="I51" s="102"/>
      <c r="J51" s="136"/>
      <c r="K51" s="159">
        <v>681000</v>
      </c>
      <c r="L51" s="159">
        <v>696000</v>
      </c>
    </row>
    <row r="52" spans="1:12" ht="20.100000000000001" customHeight="1">
      <c r="A52" s="82">
        <v>31322</v>
      </c>
      <c r="B52" s="83" t="s">
        <v>114</v>
      </c>
      <c r="C52" s="76">
        <f t="shared" si="10"/>
        <v>21000</v>
      </c>
      <c r="D52" s="102">
        <v>21000</v>
      </c>
      <c r="E52" s="102"/>
      <c r="F52" s="102"/>
      <c r="G52" s="112"/>
      <c r="H52" s="112"/>
      <c r="I52" s="102"/>
      <c r="J52" s="136"/>
      <c r="K52" s="159">
        <v>28000</v>
      </c>
      <c r="L52" s="159">
        <v>33000</v>
      </c>
    </row>
    <row r="53" spans="1:12" ht="20.100000000000001" customHeight="1">
      <c r="A53" s="82">
        <v>31332</v>
      </c>
      <c r="B53" s="83" t="s">
        <v>113</v>
      </c>
      <c r="C53" s="76">
        <f t="shared" si="10"/>
        <v>75000</v>
      </c>
      <c r="D53" s="102">
        <v>75000</v>
      </c>
      <c r="E53" s="102"/>
      <c r="F53" s="102"/>
      <c r="G53" s="112"/>
      <c r="H53" s="112"/>
      <c r="I53" s="102"/>
      <c r="J53" s="136"/>
      <c r="K53" s="159">
        <v>88000</v>
      </c>
      <c r="L53" s="159">
        <v>92000</v>
      </c>
    </row>
    <row r="54" spans="1:12" ht="20.100000000000001" customHeight="1">
      <c r="A54" s="82">
        <v>31333</v>
      </c>
      <c r="B54" s="83" t="s">
        <v>112</v>
      </c>
      <c r="C54" s="76">
        <f t="shared" si="10"/>
        <v>0</v>
      </c>
      <c r="D54" s="102"/>
      <c r="E54" s="102"/>
      <c r="F54" s="102"/>
      <c r="G54" s="112"/>
      <c r="H54" s="112"/>
      <c r="I54" s="102"/>
      <c r="J54" s="136"/>
      <c r="K54" s="159"/>
      <c r="L54" s="159"/>
    </row>
    <row r="55" spans="1:12" ht="20.100000000000001" customHeight="1">
      <c r="A55" s="47">
        <v>32</v>
      </c>
      <c r="B55" s="35" t="s">
        <v>0</v>
      </c>
      <c r="C55" s="32">
        <f t="shared" si="10"/>
        <v>1835943</v>
      </c>
      <c r="D55" s="51">
        <f>D56+D67+D88+D121</f>
        <v>276000</v>
      </c>
      <c r="E55" s="51">
        <f t="shared" ref="E55:L55" si="26">E56+E67+E88+E121</f>
        <v>767043</v>
      </c>
      <c r="F55" s="51">
        <f t="shared" si="26"/>
        <v>540900</v>
      </c>
      <c r="G55" s="51">
        <f t="shared" si="26"/>
        <v>0</v>
      </c>
      <c r="H55" s="51">
        <f t="shared" si="26"/>
        <v>0</v>
      </c>
      <c r="I55" s="51">
        <f t="shared" si="26"/>
        <v>120000</v>
      </c>
      <c r="J55" s="138">
        <f t="shared" si="26"/>
        <v>132000</v>
      </c>
      <c r="K55" s="161">
        <f t="shared" si="26"/>
        <v>1902972</v>
      </c>
      <c r="L55" s="161">
        <f t="shared" si="26"/>
        <v>1905597</v>
      </c>
    </row>
    <row r="56" spans="1:12" ht="20.100000000000001" customHeight="1">
      <c r="A56" s="48">
        <v>321</v>
      </c>
      <c r="B56" s="36" t="s">
        <v>1</v>
      </c>
      <c r="C56" s="30">
        <f t="shared" si="10"/>
        <v>262500</v>
      </c>
      <c r="D56" s="52">
        <f>SUM(D57+D61+D63+D65)</f>
        <v>221000</v>
      </c>
      <c r="E56" s="52">
        <f t="shared" ref="E56:L56" si="27">SUM(E57+E61+E63+E65)</f>
        <v>34000</v>
      </c>
      <c r="F56" s="52">
        <f t="shared" si="27"/>
        <v>3500</v>
      </c>
      <c r="G56" s="52">
        <f t="shared" si="27"/>
        <v>0</v>
      </c>
      <c r="H56" s="52">
        <f t="shared" si="27"/>
        <v>0</v>
      </c>
      <c r="I56" s="52">
        <f t="shared" si="27"/>
        <v>0</v>
      </c>
      <c r="J56" s="137">
        <f t="shared" si="27"/>
        <v>4000</v>
      </c>
      <c r="K56" s="160">
        <f t="shared" si="27"/>
        <v>298972</v>
      </c>
      <c r="L56" s="160">
        <f t="shared" si="27"/>
        <v>299087</v>
      </c>
    </row>
    <row r="57" spans="1:12" ht="20.100000000000001" customHeight="1">
      <c r="A57" s="19">
        <v>3211</v>
      </c>
      <c r="B57" s="3" t="s">
        <v>2</v>
      </c>
      <c r="C57" s="76">
        <f t="shared" si="10"/>
        <v>35500</v>
      </c>
      <c r="D57" s="49">
        <f>D58+D59+D60</f>
        <v>1000</v>
      </c>
      <c r="E57" s="49">
        <f t="shared" ref="E57:L57" si="28">E58+E59+E60</f>
        <v>27000</v>
      </c>
      <c r="F57" s="49">
        <f t="shared" si="28"/>
        <v>3500</v>
      </c>
      <c r="G57" s="49">
        <f t="shared" si="28"/>
        <v>0</v>
      </c>
      <c r="H57" s="49">
        <f t="shared" si="28"/>
        <v>0</v>
      </c>
      <c r="I57" s="49">
        <f t="shared" si="28"/>
        <v>0</v>
      </c>
      <c r="J57" s="139">
        <f t="shared" si="28"/>
        <v>4000</v>
      </c>
      <c r="K57" s="163">
        <f t="shared" si="28"/>
        <v>35535</v>
      </c>
      <c r="L57" s="163">
        <f t="shared" si="28"/>
        <v>35650</v>
      </c>
    </row>
    <row r="58" spans="1:12" ht="20.100000000000001" customHeight="1">
      <c r="A58" s="42">
        <v>32111</v>
      </c>
      <c r="B58" s="4" t="s">
        <v>3</v>
      </c>
      <c r="C58" s="11">
        <f t="shared" si="10"/>
        <v>21500</v>
      </c>
      <c r="D58" s="53">
        <v>1000</v>
      </c>
      <c r="E58" s="53">
        <v>15000</v>
      </c>
      <c r="F58" s="53">
        <v>1500</v>
      </c>
      <c r="G58" s="67"/>
      <c r="H58" s="53"/>
      <c r="I58" s="53"/>
      <c r="J58" s="136">
        <v>4000</v>
      </c>
      <c r="K58" s="159">
        <v>21515</v>
      </c>
      <c r="L58" s="159">
        <v>21610</v>
      </c>
    </row>
    <row r="59" spans="1:12" ht="20.100000000000001" customHeight="1">
      <c r="A59" s="42">
        <v>32113</v>
      </c>
      <c r="B59" s="4" t="s">
        <v>4</v>
      </c>
      <c r="C59" s="11">
        <f t="shared" si="10"/>
        <v>0</v>
      </c>
      <c r="D59" s="53"/>
      <c r="E59" s="53"/>
      <c r="F59" s="53"/>
      <c r="G59" s="67"/>
      <c r="H59" s="53"/>
      <c r="I59" s="53"/>
      <c r="J59" s="136"/>
      <c r="K59" s="159"/>
      <c r="L59" s="159"/>
    </row>
    <row r="60" spans="1:12" s="22" customFormat="1" ht="20.100000000000001" customHeight="1">
      <c r="A60" s="115">
        <v>32115</v>
      </c>
      <c r="B60" s="20" t="s">
        <v>5</v>
      </c>
      <c r="C60" s="11">
        <f t="shared" si="10"/>
        <v>14000</v>
      </c>
      <c r="D60" s="54"/>
      <c r="E60" s="54">
        <v>12000</v>
      </c>
      <c r="F60" s="54">
        <v>2000</v>
      </c>
      <c r="G60" s="68"/>
      <c r="H60" s="53"/>
      <c r="I60" s="53"/>
      <c r="J60" s="136"/>
      <c r="K60" s="159">
        <v>14020</v>
      </c>
      <c r="L60" s="159">
        <v>14040</v>
      </c>
    </row>
    <row r="61" spans="1:12" s="22" customFormat="1" ht="20.100000000000001" customHeight="1">
      <c r="A61" s="116">
        <v>3212</v>
      </c>
      <c r="B61" s="114" t="s">
        <v>145</v>
      </c>
      <c r="C61" s="11">
        <f t="shared" si="10"/>
        <v>220000</v>
      </c>
      <c r="D61" s="113">
        <f>D62</f>
        <v>220000</v>
      </c>
      <c r="E61" s="113">
        <f t="shared" ref="E61:L61" si="29">E62</f>
        <v>0</v>
      </c>
      <c r="F61" s="113">
        <f t="shared" si="29"/>
        <v>0</v>
      </c>
      <c r="G61" s="113">
        <f t="shared" si="29"/>
        <v>0</v>
      </c>
      <c r="H61" s="113">
        <f t="shared" si="29"/>
        <v>0</v>
      </c>
      <c r="I61" s="113">
        <f t="shared" si="29"/>
        <v>0</v>
      </c>
      <c r="J61" s="140">
        <f t="shared" si="29"/>
        <v>0</v>
      </c>
      <c r="K61" s="164">
        <f t="shared" si="29"/>
        <v>256437</v>
      </c>
      <c r="L61" s="164">
        <f t="shared" si="29"/>
        <v>256437</v>
      </c>
    </row>
    <row r="62" spans="1:12" s="22" customFormat="1" ht="20.100000000000001" customHeight="1">
      <c r="A62" s="115">
        <v>32121</v>
      </c>
      <c r="B62" s="20" t="s">
        <v>144</v>
      </c>
      <c r="C62" s="11">
        <f t="shared" si="10"/>
        <v>220000</v>
      </c>
      <c r="D62" s="54">
        <v>220000</v>
      </c>
      <c r="E62" s="54"/>
      <c r="F62" s="54"/>
      <c r="G62" s="68"/>
      <c r="H62" s="67"/>
      <c r="I62" s="53"/>
      <c r="J62" s="136"/>
      <c r="K62" s="159">
        <v>256437</v>
      </c>
      <c r="L62" s="159">
        <v>256437</v>
      </c>
    </row>
    <row r="63" spans="1:12" s="22" customFormat="1" ht="20.100000000000001" customHeight="1">
      <c r="A63" s="43">
        <v>3213</v>
      </c>
      <c r="B63" s="8" t="s">
        <v>6</v>
      </c>
      <c r="C63" s="76">
        <f t="shared" si="10"/>
        <v>7000</v>
      </c>
      <c r="D63" s="55">
        <f>D64</f>
        <v>0</v>
      </c>
      <c r="E63" s="55">
        <f t="shared" ref="E63:L63" si="30">E64</f>
        <v>7000</v>
      </c>
      <c r="F63" s="55">
        <f t="shared" si="30"/>
        <v>0</v>
      </c>
      <c r="G63" s="55">
        <f t="shared" si="30"/>
        <v>0</v>
      </c>
      <c r="H63" s="55">
        <f t="shared" si="30"/>
        <v>0</v>
      </c>
      <c r="I63" s="55">
        <f t="shared" si="30"/>
        <v>0</v>
      </c>
      <c r="J63" s="141">
        <f t="shared" si="30"/>
        <v>0</v>
      </c>
      <c r="K63" s="165">
        <f t="shared" si="30"/>
        <v>7000</v>
      </c>
      <c r="L63" s="165">
        <f t="shared" si="30"/>
        <v>7000</v>
      </c>
    </row>
    <row r="64" spans="1:12" ht="20.100000000000001" customHeight="1">
      <c r="A64" s="42">
        <v>32131</v>
      </c>
      <c r="B64" s="4" t="s">
        <v>7</v>
      </c>
      <c r="C64" s="11">
        <f t="shared" si="10"/>
        <v>7000</v>
      </c>
      <c r="D64" s="56"/>
      <c r="E64" s="56">
        <v>7000</v>
      </c>
      <c r="F64" s="56"/>
      <c r="G64" s="69"/>
      <c r="H64" s="53"/>
      <c r="I64" s="53"/>
      <c r="J64" s="136"/>
      <c r="K64" s="159">
        <v>7000</v>
      </c>
      <c r="L64" s="159">
        <v>7000</v>
      </c>
    </row>
    <row r="65" spans="1:12" ht="20.100000000000001" customHeight="1">
      <c r="A65" s="41">
        <v>3214</v>
      </c>
      <c r="B65" s="16" t="s">
        <v>69</v>
      </c>
      <c r="C65" s="11">
        <f t="shared" ref="C65:C66" si="31">SUM(D65:J65)</f>
        <v>0</v>
      </c>
      <c r="D65" s="55">
        <f>D66</f>
        <v>0</v>
      </c>
      <c r="E65" s="55">
        <f t="shared" ref="E65:L65" si="32">E66</f>
        <v>0</v>
      </c>
      <c r="F65" s="55">
        <f t="shared" si="32"/>
        <v>0</v>
      </c>
      <c r="G65" s="55">
        <f t="shared" si="32"/>
        <v>0</v>
      </c>
      <c r="H65" s="55">
        <f t="shared" si="32"/>
        <v>0</v>
      </c>
      <c r="I65" s="55">
        <f t="shared" si="32"/>
        <v>0</v>
      </c>
      <c r="J65" s="141">
        <f t="shared" si="32"/>
        <v>0</v>
      </c>
      <c r="K65" s="165">
        <f t="shared" si="32"/>
        <v>0</v>
      </c>
      <c r="L65" s="165">
        <f t="shared" si="32"/>
        <v>0</v>
      </c>
    </row>
    <row r="66" spans="1:12" ht="20.100000000000001" customHeight="1">
      <c r="A66" s="42">
        <v>32141</v>
      </c>
      <c r="B66" s="4" t="s">
        <v>70</v>
      </c>
      <c r="C66" s="11">
        <f t="shared" si="31"/>
        <v>0</v>
      </c>
      <c r="D66" s="56"/>
      <c r="E66" s="56"/>
      <c r="F66" s="56"/>
      <c r="G66" s="69"/>
      <c r="H66" s="53"/>
      <c r="I66" s="53"/>
      <c r="J66" s="136"/>
      <c r="K66" s="159"/>
      <c r="L66" s="159"/>
    </row>
    <row r="67" spans="1:12" ht="20.100000000000001" customHeight="1">
      <c r="A67" s="48">
        <v>322</v>
      </c>
      <c r="B67" s="36" t="s">
        <v>8</v>
      </c>
      <c r="C67" s="30">
        <f>SUM(D67:J67)</f>
        <v>778495</v>
      </c>
      <c r="D67" s="57">
        <f>D68+D74+D76+D80+D84+D86</f>
        <v>30000</v>
      </c>
      <c r="E67" s="57">
        <f t="shared" ref="E67:L67" si="33">E68+E74+E76+E80+E84+E86</f>
        <v>265195</v>
      </c>
      <c r="F67" s="57">
        <f t="shared" si="33"/>
        <v>379300</v>
      </c>
      <c r="G67" s="57">
        <f t="shared" si="33"/>
        <v>0</v>
      </c>
      <c r="H67" s="57">
        <f t="shared" si="33"/>
        <v>0</v>
      </c>
      <c r="I67" s="57">
        <f t="shared" si="33"/>
        <v>0</v>
      </c>
      <c r="J67" s="142">
        <f t="shared" si="33"/>
        <v>104000</v>
      </c>
      <c r="K67" s="166">
        <f t="shared" si="33"/>
        <v>803971</v>
      </c>
      <c r="L67" s="166">
        <f t="shared" si="33"/>
        <v>808689</v>
      </c>
    </row>
    <row r="68" spans="1:12" ht="20.100000000000001" customHeight="1">
      <c r="A68" s="19">
        <v>3221</v>
      </c>
      <c r="B68" s="3" t="s">
        <v>9</v>
      </c>
      <c r="C68" s="76">
        <f>SUM(D68:J68)</f>
        <v>50500</v>
      </c>
      <c r="D68" s="55">
        <f>D69+D70+D71+D72+D73</f>
        <v>0</v>
      </c>
      <c r="E68" s="55">
        <f t="shared" ref="E68:L68" si="34">E69+E70+E71+E72+E73</f>
        <v>42000</v>
      </c>
      <c r="F68" s="55">
        <f t="shared" si="34"/>
        <v>8500</v>
      </c>
      <c r="G68" s="55">
        <f t="shared" si="34"/>
        <v>0</v>
      </c>
      <c r="H68" s="55">
        <f t="shared" si="34"/>
        <v>0</v>
      </c>
      <c r="I68" s="55">
        <f t="shared" si="34"/>
        <v>0</v>
      </c>
      <c r="J68" s="55">
        <f t="shared" si="34"/>
        <v>0</v>
      </c>
      <c r="K68" s="55">
        <f t="shared" si="34"/>
        <v>50585</v>
      </c>
      <c r="L68" s="55">
        <f t="shared" si="34"/>
        <v>50670</v>
      </c>
    </row>
    <row r="69" spans="1:12" ht="20.100000000000001" customHeight="1">
      <c r="A69" s="42">
        <v>32211</v>
      </c>
      <c r="B69" s="4" t="s">
        <v>10</v>
      </c>
      <c r="C69" s="76">
        <f t="shared" ref="C69:C87" si="35">SUM(D69:J69)</f>
        <v>17500</v>
      </c>
      <c r="D69" s="53"/>
      <c r="E69" s="53">
        <v>17000</v>
      </c>
      <c r="F69" s="53">
        <v>500</v>
      </c>
      <c r="G69" s="67">
        <v>0</v>
      </c>
      <c r="H69" s="53"/>
      <c r="I69" s="53"/>
      <c r="J69" s="136"/>
      <c r="K69" s="159">
        <v>17505</v>
      </c>
      <c r="L69" s="159">
        <v>17510</v>
      </c>
    </row>
    <row r="70" spans="1:12" ht="18" customHeight="1">
      <c r="A70" s="42">
        <v>32212</v>
      </c>
      <c r="B70" s="4" t="s">
        <v>143</v>
      </c>
      <c r="C70" s="76">
        <f t="shared" si="35"/>
        <v>0</v>
      </c>
      <c r="D70" s="53"/>
      <c r="E70" s="53"/>
      <c r="F70" s="53"/>
      <c r="G70" s="67">
        <v>0</v>
      </c>
      <c r="H70" s="53"/>
      <c r="I70" s="53"/>
      <c r="J70" s="136"/>
      <c r="K70" s="159"/>
      <c r="L70" s="159"/>
    </row>
    <row r="71" spans="1:12" ht="20.100000000000001" customHeight="1">
      <c r="A71" s="42">
        <v>32214</v>
      </c>
      <c r="B71" s="4" t="s">
        <v>11</v>
      </c>
      <c r="C71" s="76">
        <f t="shared" si="35"/>
        <v>12000</v>
      </c>
      <c r="D71" s="53"/>
      <c r="E71" s="53">
        <v>7000</v>
      </c>
      <c r="F71" s="53">
        <v>5000</v>
      </c>
      <c r="G71" s="67">
        <v>0</v>
      </c>
      <c r="H71" s="53"/>
      <c r="I71" s="53"/>
      <c r="J71" s="136"/>
      <c r="K71" s="159">
        <v>12050</v>
      </c>
      <c r="L71" s="159">
        <v>12100</v>
      </c>
    </row>
    <row r="72" spans="1:12" ht="20.100000000000001" customHeight="1">
      <c r="A72" s="42">
        <v>32216</v>
      </c>
      <c r="B72" s="4" t="s">
        <v>12</v>
      </c>
      <c r="C72" s="76">
        <f t="shared" si="35"/>
        <v>9000</v>
      </c>
      <c r="D72" s="53"/>
      <c r="E72" s="53">
        <v>9000</v>
      </c>
      <c r="F72" s="53">
        <v>0</v>
      </c>
      <c r="G72" s="67">
        <v>0</v>
      </c>
      <c r="H72" s="53"/>
      <c r="I72" s="53"/>
      <c r="J72" s="136"/>
      <c r="K72" s="159">
        <v>9000</v>
      </c>
      <c r="L72" s="159">
        <v>9000</v>
      </c>
    </row>
    <row r="73" spans="1:12" ht="20.100000000000001" customHeight="1">
      <c r="A73" s="42">
        <v>32219</v>
      </c>
      <c r="B73" s="4" t="s">
        <v>99</v>
      </c>
      <c r="C73" s="76">
        <f t="shared" si="35"/>
        <v>12000</v>
      </c>
      <c r="D73" s="53"/>
      <c r="E73" s="53">
        <v>9000</v>
      </c>
      <c r="F73" s="53">
        <v>3000</v>
      </c>
      <c r="G73" s="67"/>
      <c r="H73" s="67"/>
      <c r="I73" s="53"/>
      <c r="J73" s="136"/>
      <c r="K73" s="159">
        <v>12030</v>
      </c>
      <c r="L73" s="159">
        <v>12060</v>
      </c>
    </row>
    <row r="74" spans="1:12" ht="20.100000000000001" customHeight="1">
      <c r="A74" s="19">
        <v>3222</v>
      </c>
      <c r="B74" s="3" t="s">
        <v>13</v>
      </c>
      <c r="C74" s="76">
        <f t="shared" si="35"/>
        <v>487800</v>
      </c>
      <c r="D74" s="55">
        <f>D75</f>
        <v>30000</v>
      </c>
      <c r="E74" s="55">
        <f t="shared" ref="E74:L74" si="36">E75</f>
        <v>0</v>
      </c>
      <c r="F74" s="55">
        <f t="shared" si="36"/>
        <v>353800</v>
      </c>
      <c r="G74" s="55">
        <f t="shared" si="36"/>
        <v>0</v>
      </c>
      <c r="H74" s="55">
        <f t="shared" si="36"/>
        <v>0</v>
      </c>
      <c r="I74" s="55">
        <f t="shared" si="36"/>
        <v>0</v>
      </c>
      <c r="J74" s="141">
        <f t="shared" si="36"/>
        <v>104000</v>
      </c>
      <c r="K74" s="165">
        <f t="shared" si="36"/>
        <v>496338</v>
      </c>
      <c r="L74" s="165">
        <f t="shared" si="36"/>
        <v>500951</v>
      </c>
    </row>
    <row r="75" spans="1:12" ht="20.100000000000001" customHeight="1">
      <c r="A75" s="42">
        <v>32224</v>
      </c>
      <c r="B75" s="4" t="s">
        <v>148</v>
      </c>
      <c r="C75" s="76">
        <f t="shared" si="35"/>
        <v>487800</v>
      </c>
      <c r="D75" s="53">
        <v>30000</v>
      </c>
      <c r="E75" s="53"/>
      <c r="F75" s="53">
        <v>353800</v>
      </c>
      <c r="G75" s="67"/>
      <c r="H75" s="53"/>
      <c r="I75" s="53"/>
      <c r="J75" s="67">
        <v>104000</v>
      </c>
      <c r="K75" s="159">
        <v>496338</v>
      </c>
      <c r="L75" s="159">
        <v>500951</v>
      </c>
    </row>
    <row r="76" spans="1:12" ht="20.100000000000001" customHeight="1">
      <c r="A76" s="19">
        <v>3223</v>
      </c>
      <c r="B76" s="3" t="s">
        <v>14</v>
      </c>
      <c r="C76" s="76">
        <f t="shared" si="35"/>
        <v>200195</v>
      </c>
      <c r="D76" s="55">
        <f>D77+D78+D79</f>
        <v>0</v>
      </c>
      <c r="E76" s="55">
        <f t="shared" ref="E76:L76" si="37">E77+E78+E79</f>
        <v>200195</v>
      </c>
      <c r="F76" s="55">
        <f t="shared" si="37"/>
        <v>0</v>
      </c>
      <c r="G76" s="55">
        <f t="shared" si="37"/>
        <v>0</v>
      </c>
      <c r="H76" s="55">
        <f t="shared" si="37"/>
        <v>0</v>
      </c>
      <c r="I76" s="55">
        <f t="shared" si="37"/>
        <v>0</v>
      </c>
      <c r="J76" s="141">
        <f t="shared" si="37"/>
        <v>0</v>
      </c>
      <c r="K76" s="141">
        <f t="shared" si="37"/>
        <v>216058</v>
      </c>
      <c r="L76" s="141">
        <f t="shared" si="37"/>
        <v>216058</v>
      </c>
    </row>
    <row r="77" spans="1:12" ht="20.100000000000001" customHeight="1">
      <c r="A77" s="42">
        <v>32231</v>
      </c>
      <c r="B77" s="4" t="s">
        <v>15</v>
      </c>
      <c r="C77" s="76">
        <f t="shared" si="35"/>
        <v>79195</v>
      </c>
      <c r="D77" s="53"/>
      <c r="E77" s="53">
        <v>79195</v>
      </c>
      <c r="F77" s="53"/>
      <c r="G77" s="67">
        <v>0</v>
      </c>
      <c r="H77" s="53"/>
      <c r="I77" s="53"/>
      <c r="J77" s="136"/>
      <c r="K77" s="159">
        <v>81200</v>
      </c>
      <c r="L77" s="159">
        <v>81200</v>
      </c>
    </row>
    <row r="78" spans="1:12" ht="20.100000000000001" customHeight="1">
      <c r="A78" s="42">
        <v>32233</v>
      </c>
      <c r="B78" s="4" t="s">
        <v>16</v>
      </c>
      <c r="C78" s="76">
        <f t="shared" si="35"/>
        <v>120000</v>
      </c>
      <c r="D78" s="53"/>
      <c r="E78" s="53">
        <v>120000</v>
      </c>
      <c r="F78" s="53"/>
      <c r="G78" s="67">
        <v>0</v>
      </c>
      <c r="H78" s="53"/>
      <c r="I78" s="53"/>
      <c r="J78" s="136"/>
      <c r="K78" s="159">
        <v>133858</v>
      </c>
      <c r="L78" s="159">
        <v>133858</v>
      </c>
    </row>
    <row r="79" spans="1:12" ht="20.100000000000001" customHeight="1">
      <c r="A79" s="42">
        <v>32234</v>
      </c>
      <c r="B79" s="4" t="s">
        <v>17</v>
      </c>
      <c r="C79" s="76">
        <f t="shared" si="35"/>
        <v>1000</v>
      </c>
      <c r="D79" s="53"/>
      <c r="E79" s="53">
        <v>1000</v>
      </c>
      <c r="F79" s="53">
        <v>0</v>
      </c>
      <c r="G79" s="67">
        <v>0</v>
      </c>
      <c r="H79" s="53"/>
      <c r="I79" s="53"/>
      <c r="J79" s="136"/>
      <c r="K79" s="159">
        <v>1000</v>
      </c>
      <c r="L79" s="159">
        <v>1000</v>
      </c>
    </row>
    <row r="80" spans="1:12" ht="20.100000000000001" customHeight="1">
      <c r="A80" s="19">
        <v>3224</v>
      </c>
      <c r="B80" s="3" t="s">
        <v>18</v>
      </c>
      <c r="C80" s="76">
        <f t="shared" si="35"/>
        <v>30000</v>
      </c>
      <c r="D80" s="55">
        <f>D81+D82+D83</f>
        <v>0</v>
      </c>
      <c r="E80" s="55">
        <f t="shared" ref="E80:L80" si="38">E81+E82+E83</f>
        <v>15000</v>
      </c>
      <c r="F80" s="55">
        <f t="shared" si="38"/>
        <v>15000</v>
      </c>
      <c r="G80" s="55">
        <f t="shared" si="38"/>
        <v>0</v>
      </c>
      <c r="H80" s="55">
        <f t="shared" si="38"/>
        <v>0</v>
      </c>
      <c r="I80" s="55">
        <f t="shared" si="38"/>
        <v>0</v>
      </c>
      <c r="J80" s="141">
        <f t="shared" si="38"/>
        <v>0</v>
      </c>
      <c r="K80" s="165">
        <f t="shared" si="38"/>
        <v>30970</v>
      </c>
      <c r="L80" s="165">
        <f t="shared" si="38"/>
        <v>30970</v>
      </c>
    </row>
    <row r="81" spans="1:12" ht="20.100000000000001" customHeight="1">
      <c r="A81" s="42">
        <v>32241</v>
      </c>
      <c r="B81" s="4" t="s">
        <v>19</v>
      </c>
      <c r="C81" s="76">
        <f t="shared" si="35"/>
        <v>0</v>
      </c>
      <c r="D81" s="53"/>
      <c r="E81" s="53">
        <v>0</v>
      </c>
      <c r="F81" s="53">
        <v>0</v>
      </c>
      <c r="G81" s="67">
        <v>0</v>
      </c>
      <c r="H81" s="53"/>
      <c r="I81" s="53"/>
      <c r="J81" s="136"/>
      <c r="K81" s="159"/>
      <c r="L81" s="159"/>
    </row>
    <row r="82" spans="1:12" ht="20.100000000000001" customHeight="1">
      <c r="A82" s="42">
        <v>32242</v>
      </c>
      <c r="B82" s="4" t="s">
        <v>20</v>
      </c>
      <c r="C82" s="76">
        <f t="shared" si="35"/>
        <v>0</v>
      </c>
      <c r="D82" s="53"/>
      <c r="E82" s="53">
        <v>0</v>
      </c>
      <c r="F82" s="53">
        <v>0</v>
      </c>
      <c r="G82" s="67">
        <v>0</v>
      </c>
      <c r="H82" s="53"/>
      <c r="I82" s="53"/>
      <c r="J82" s="136"/>
      <c r="K82" s="159"/>
      <c r="L82" s="159"/>
    </row>
    <row r="83" spans="1:12" s="22" customFormat="1" ht="20.100000000000001" customHeight="1">
      <c r="A83" s="44">
        <v>32244</v>
      </c>
      <c r="B83" s="23" t="s">
        <v>21</v>
      </c>
      <c r="C83" s="76">
        <f t="shared" si="35"/>
        <v>30000</v>
      </c>
      <c r="D83" s="54">
        <v>0</v>
      </c>
      <c r="E83" s="54">
        <v>15000</v>
      </c>
      <c r="F83" s="54">
        <v>15000</v>
      </c>
      <c r="G83" s="68"/>
      <c r="H83" s="53"/>
      <c r="I83" s="53"/>
      <c r="J83" s="136"/>
      <c r="K83" s="159">
        <v>30970</v>
      </c>
      <c r="L83" s="159">
        <v>30970</v>
      </c>
    </row>
    <row r="84" spans="1:12" s="22" customFormat="1" ht="20.100000000000001" customHeight="1">
      <c r="A84" s="43">
        <v>3225</v>
      </c>
      <c r="B84" s="8" t="s">
        <v>22</v>
      </c>
      <c r="C84" s="76">
        <f t="shared" si="35"/>
        <v>10000</v>
      </c>
      <c r="D84" s="55">
        <f>D85</f>
        <v>0</v>
      </c>
      <c r="E84" s="55">
        <f t="shared" ref="E84:L84" si="39">E85</f>
        <v>8000</v>
      </c>
      <c r="F84" s="55">
        <f t="shared" si="39"/>
        <v>2000</v>
      </c>
      <c r="G84" s="55">
        <f t="shared" si="39"/>
        <v>0</v>
      </c>
      <c r="H84" s="55">
        <f t="shared" si="39"/>
        <v>0</v>
      </c>
      <c r="I84" s="55">
        <f t="shared" si="39"/>
        <v>0</v>
      </c>
      <c r="J84" s="141">
        <f t="shared" si="39"/>
        <v>0</v>
      </c>
      <c r="K84" s="165">
        <f t="shared" si="39"/>
        <v>10020</v>
      </c>
      <c r="L84" s="165">
        <f t="shared" si="39"/>
        <v>10040</v>
      </c>
    </row>
    <row r="85" spans="1:12" ht="20.100000000000001" customHeight="1">
      <c r="A85" s="42">
        <v>32251</v>
      </c>
      <c r="B85" s="4" t="s">
        <v>23</v>
      </c>
      <c r="C85" s="76">
        <f t="shared" si="35"/>
        <v>10000</v>
      </c>
      <c r="D85" s="56">
        <v>0</v>
      </c>
      <c r="E85" s="56">
        <v>8000</v>
      </c>
      <c r="F85" s="56">
        <v>2000</v>
      </c>
      <c r="G85" s="69"/>
      <c r="H85" s="53"/>
      <c r="I85" s="53"/>
      <c r="J85" s="136"/>
      <c r="K85" s="159">
        <v>10020</v>
      </c>
      <c r="L85" s="159">
        <v>10040</v>
      </c>
    </row>
    <row r="86" spans="1:12" ht="20.100000000000001" customHeight="1">
      <c r="A86" s="41">
        <v>3227</v>
      </c>
      <c r="B86" s="16" t="s">
        <v>71</v>
      </c>
      <c r="C86" s="76">
        <f t="shared" si="35"/>
        <v>0</v>
      </c>
      <c r="D86" s="55">
        <f>D87</f>
        <v>0</v>
      </c>
      <c r="E86" s="55">
        <f t="shared" ref="E86:L86" si="40">E87</f>
        <v>0</v>
      </c>
      <c r="F86" s="55">
        <f t="shared" si="40"/>
        <v>0</v>
      </c>
      <c r="G86" s="55">
        <f t="shared" si="40"/>
        <v>0</v>
      </c>
      <c r="H86" s="55">
        <f t="shared" si="40"/>
        <v>0</v>
      </c>
      <c r="I86" s="55">
        <f t="shared" si="40"/>
        <v>0</v>
      </c>
      <c r="J86" s="141">
        <f t="shared" si="40"/>
        <v>0</v>
      </c>
      <c r="K86" s="165">
        <f t="shared" si="40"/>
        <v>0</v>
      </c>
      <c r="L86" s="165">
        <f t="shared" si="40"/>
        <v>0</v>
      </c>
    </row>
    <row r="87" spans="1:12" ht="20.100000000000001" customHeight="1">
      <c r="A87" s="42">
        <v>32271</v>
      </c>
      <c r="B87" s="18" t="s">
        <v>71</v>
      </c>
      <c r="C87" s="76">
        <f t="shared" si="35"/>
        <v>0</v>
      </c>
      <c r="D87" s="56">
        <v>0</v>
      </c>
      <c r="E87" s="56"/>
      <c r="F87" s="56">
        <v>0</v>
      </c>
      <c r="G87" s="69">
        <v>0</v>
      </c>
      <c r="H87" s="53"/>
      <c r="I87" s="53"/>
      <c r="J87" s="136"/>
      <c r="K87" s="159"/>
      <c r="L87" s="159"/>
    </row>
    <row r="88" spans="1:12" ht="20.100000000000001" customHeight="1">
      <c r="A88" s="48">
        <v>323</v>
      </c>
      <c r="B88" s="36" t="s">
        <v>24</v>
      </c>
      <c r="C88" s="30">
        <f>SUM(D88:J88)</f>
        <v>499813</v>
      </c>
      <c r="D88" s="57">
        <f t="shared" ref="D88:L88" si="41">D89+D94+D98+D101+D107+D111+D115+D118</f>
        <v>0</v>
      </c>
      <c r="E88" s="57">
        <f t="shared" si="41"/>
        <v>446713</v>
      </c>
      <c r="F88" s="57">
        <f t="shared" si="41"/>
        <v>13100</v>
      </c>
      <c r="G88" s="57">
        <f t="shared" si="41"/>
        <v>0</v>
      </c>
      <c r="H88" s="57">
        <f t="shared" si="41"/>
        <v>0</v>
      </c>
      <c r="I88" s="57">
        <f t="shared" si="41"/>
        <v>20000</v>
      </c>
      <c r="J88" s="142">
        <f t="shared" si="41"/>
        <v>20000</v>
      </c>
      <c r="K88" s="166">
        <f t="shared" si="41"/>
        <v>500303</v>
      </c>
      <c r="L88" s="166">
        <f t="shared" si="41"/>
        <v>500797</v>
      </c>
    </row>
    <row r="89" spans="1:12" ht="20.100000000000001" customHeight="1">
      <c r="A89" s="19">
        <v>3231</v>
      </c>
      <c r="B89" s="3" t="s">
        <v>25</v>
      </c>
      <c r="C89" s="76">
        <f>SUM(D89:J89)</f>
        <v>299213</v>
      </c>
      <c r="D89" s="55">
        <f>D90+D91+D92+D93</f>
        <v>0</v>
      </c>
      <c r="E89" s="55">
        <f t="shared" ref="E89:L89" si="42">E90+E91+E92+E93</f>
        <v>299213</v>
      </c>
      <c r="F89" s="55">
        <f t="shared" si="42"/>
        <v>0</v>
      </c>
      <c r="G89" s="55">
        <f t="shared" si="42"/>
        <v>0</v>
      </c>
      <c r="H89" s="55">
        <f t="shared" si="42"/>
        <v>0</v>
      </c>
      <c r="I89" s="55">
        <f t="shared" si="42"/>
        <v>0</v>
      </c>
      <c r="J89" s="55">
        <f t="shared" si="42"/>
        <v>0</v>
      </c>
      <c r="K89" s="55">
        <f t="shared" si="42"/>
        <v>299213</v>
      </c>
      <c r="L89" s="55">
        <f t="shared" si="42"/>
        <v>299213</v>
      </c>
    </row>
    <row r="90" spans="1:12" ht="20.100000000000001" customHeight="1">
      <c r="A90" s="42">
        <v>32311</v>
      </c>
      <c r="B90" s="4" t="s">
        <v>26</v>
      </c>
      <c r="C90" s="76">
        <f t="shared" ref="C90:C120" si="43">SUM(D90:J90)</f>
        <v>17000</v>
      </c>
      <c r="D90" s="53"/>
      <c r="E90" s="53">
        <v>17000</v>
      </c>
      <c r="F90" s="53"/>
      <c r="G90" s="67"/>
      <c r="H90" s="53"/>
      <c r="I90" s="53"/>
      <c r="J90" s="136"/>
      <c r="K90" s="159">
        <v>17000</v>
      </c>
      <c r="L90" s="159">
        <v>17000</v>
      </c>
    </row>
    <row r="91" spans="1:12" ht="20.100000000000001" customHeight="1">
      <c r="A91" s="42">
        <v>32312</v>
      </c>
      <c r="B91" s="4" t="s">
        <v>27</v>
      </c>
      <c r="C91" s="76">
        <f t="shared" si="43"/>
        <v>0</v>
      </c>
      <c r="D91" s="53"/>
      <c r="E91" s="53"/>
      <c r="F91" s="53">
        <v>0</v>
      </c>
      <c r="G91" s="67">
        <v>0</v>
      </c>
      <c r="H91" s="53"/>
      <c r="I91" s="53"/>
      <c r="J91" s="136"/>
      <c r="K91" s="159"/>
      <c r="L91" s="159"/>
    </row>
    <row r="92" spans="1:12" ht="20.100000000000001" customHeight="1">
      <c r="A92" s="42">
        <v>32313</v>
      </c>
      <c r="B92" s="4" t="s">
        <v>28</v>
      </c>
      <c r="C92" s="76">
        <f t="shared" si="43"/>
        <v>2200</v>
      </c>
      <c r="D92" s="53"/>
      <c r="E92" s="53">
        <v>2200</v>
      </c>
      <c r="F92" s="53"/>
      <c r="G92" s="67"/>
      <c r="H92" s="53"/>
      <c r="I92" s="53"/>
      <c r="J92" s="136"/>
      <c r="K92" s="159">
        <v>2200</v>
      </c>
      <c r="L92" s="159">
        <v>2200</v>
      </c>
    </row>
    <row r="93" spans="1:12" ht="20.100000000000001" customHeight="1">
      <c r="A93" s="42">
        <v>32319</v>
      </c>
      <c r="B93" s="4" t="s">
        <v>29</v>
      </c>
      <c r="C93" s="76">
        <f t="shared" si="43"/>
        <v>280013</v>
      </c>
      <c r="D93" s="53"/>
      <c r="E93" s="53">
        <v>280013</v>
      </c>
      <c r="F93" s="53"/>
      <c r="G93" s="67"/>
      <c r="H93" s="53"/>
      <c r="I93" s="53"/>
      <c r="J93" s="136"/>
      <c r="K93" s="159">
        <v>280013</v>
      </c>
      <c r="L93" s="159">
        <v>280013</v>
      </c>
    </row>
    <row r="94" spans="1:12" ht="20.100000000000001" customHeight="1">
      <c r="A94" s="19">
        <v>3232</v>
      </c>
      <c r="B94" s="3" t="s">
        <v>30</v>
      </c>
      <c r="C94" s="76">
        <f t="shared" si="43"/>
        <v>78000</v>
      </c>
      <c r="D94" s="55">
        <f>D95+D96+D97</f>
        <v>0</v>
      </c>
      <c r="E94" s="55">
        <f t="shared" ref="E94:L94" si="44">E95+E96+E97</f>
        <v>33000</v>
      </c>
      <c r="F94" s="55">
        <f t="shared" si="44"/>
        <v>5000</v>
      </c>
      <c r="G94" s="55">
        <f t="shared" si="44"/>
        <v>0</v>
      </c>
      <c r="H94" s="55">
        <f t="shared" si="44"/>
        <v>0</v>
      </c>
      <c r="I94" s="55">
        <f t="shared" si="44"/>
        <v>20000</v>
      </c>
      <c r="J94" s="141">
        <f t="shared" si="44"/>
        <v>20000</v>
      </c>
      <c r="K94" s="165">
        <f t="shared" si="44"/>
        <v>78450</v>
      </c>
      <c r="L94" s="165">
        <f t="shared" si="44"/>
        <v>78904</v>
      </c>
    </row>
    <row r="95" spans="1:12" ht="20.100000000000001" customHeight="1">
      <c r="A95" s="42">
        <v>32321</v>
      </c>
      <c r="B95" s="4" t="s">
        <v>31</v>
      </c>
      <c r="C95" s="76">
        <f t="shared" si="43"/>
        <v>60000</v>
      </c>
      <c r="D95" s="53"/>
      <c r="E95" s="53">
        <v>20000</v>
      </c>
      <c r="F95" s="53"/>
      <c r="G95" s="67"/>
      <c r="H95" s="53"/>
      <c r="I95" s="53">
        <v>20000</v>
      </c>
      <c r="J95" s="136">
        <v>20000</v>
      </c>
      <c r="K95" s="159">
        <v>60400</v>
      </c>
      <c r="L95" s="159">
        <v>60804</v>
      </c>
    </row>
    <row r="96" spans="1:12" ht="20.100000000000001" customHeight="1">
      <c r="A96" s="42">
        <v>32322</v>
      </c>
      <c r="B96" s="4" t="s">
        <v>32</v>
      </c>
      <c r="C96" s="76">
        <f t="shared" si="43"/>
        <v>18000</v>
      </c>
      <c r="D96" s="53"/>
      <c r="E96" s="53">
        <v>13000</v>
      </c>
      <c r="F96" s="53">
        <v>5000</v>
      </c>
      <c r="G96" s="67"/>
      <c r="H96" s="53"/>
      <c r="I96" s="53"/>
      <c r="J96" s="136"/>
      <c r="K96" s="159">
        <v>18050</v>
      </c>
      <c r="L96" s="159">
        <v>18100</v>
      </c>
    </row>
    <row r="97" spans="1:12" ht="20.100000000000001" customHeight="1">
      <c r="A97" s="42">
        <v>32329</v>
      </c>
      <c r="B97" s="4" t="s">
        <v>64</v>
      </c>
      <c r="C97" s="76">
        <f t="shared" si="43"/>
        <v>0</v>
      </c>
      <c r="D97" s="53">
        <v>0</v>
      </c>
      <c r="E97" s="53"/>
      <c r="F97" s="53"/>
      <c r="G97" s="67"/>
      <c r="H97" s="53"/>
      <c r="I97" s="53"/>
      <c r="J97" s="136"/>
      <c r="K97" s="159"/>
      <c r="L97" s="159"/>
    </row>
    <row r="98" spans="1:12" ht="20.100000000000001" customHeight="1">
      <c r="A98" s="19">
        <v>3233</v>
      </c>
      <c r="B98" s="3" t="s">
        <v>33</v>
      </c>
      <c r="C98" s="76">
        <f t="shared" si="43"/>
        <v>0</v>
      </c>
      <c r="D98" s="55">
        <f>D99+D100</f>
        <v>0</v>
      </c>
      <c r="E98" s="55">
        <f t="shared" ref="E98:L98" si="45">E99+E100</f>
        <v>0</v>
      </c>
      <c r="F98" s="55">
        <f t="shared" si="45"/>
        <v>0</v>
      </c>
      <c r="G98" s="55">
        <f t="shared" si="45"/>
        <v>0</v>
      </c>
      <c r="H98" s="55">
        <f t="shared" si="45"/>
        <v>0</v>
      </c>
      <c r="I98" s="55">
        <f t="shared" si="45"/>
        <v>0</v>
      </c>
      <c r="J98" s="141">
        <f t="shared" si="45"/>
        <v>0</v>
      </c>
      <c r="K98" s="165">
        <f t="shared" si="45"/>
        <v>0</v>
      </c>
      <c r="L98" s="165">
        <f t="shared" si="45"/>
        <v>0</v>
      </c>
    </row>
    <row r="99" spans="1:12" ht="20.100000000000001" customHeight="1">
      <c r="A99" s="42">
        <v>32332</v>
      </c>
      <c r="B99" s="4" t="s">
        <v>34</v>
      </c>
      <c r="C99" s="76">
        <f t="shared" si="43"/>
        <v>0</v>
      </c>
      <c r="D99" s="53">
        <v>0</v>
      </c>
      <c r="E99" s="53"/>
      <c r="F99" s="53"/>
      <c r="G99" s="67">
        <v>0</v>
      </c>
      <c r="H99" s="53"/>
      <c r="I99" s="53"/>
      <c r="J99" s="136"/>
      <c r="K99" s="159"/>
      <c r="L99" s="159"/>
    </row>
    <row r="100" spans="1:12" ht="20.100000000000001" customHeight="1">
      <c r="A100" s="42">
        <v>32339</v>
      </c>
      <c r="B100" s="4" t="s">
        <v>35</v>
      </c>
      <c r="C100" s="76">
        <f t="shared" si="43"/>
        <v>0</v>
      </c>
      <c r="D100" s="53"/>
      <c r="E100" s="53"/>
      <c r="F100" s="53">
        <v>0</v>
      </c>
      <c r="G100" s="67">
        <v>0</v>
      </c>
      <c r="H100" s="53"/>
      <c r="I100" s="53"/>
      <c r="J100" s="136"/>
      <c r="K100" s="159"/>
      <c r="L100" s="159"/>
    </row>
    <row r="101" spans="1:12" ht="20.100000000000001" customHeight="1">
      <c r="A101" s="19">
        <v>3234</v>
      </c>
      <c r="B101" s="3" t="s">
        <v>36</v>
      </c>
      <c r="C101" s="76">
        <f t="shared" si="43"/>
        <v>48200</v>
      </c>
      <c r="D101" s="55">
        <f>D102+D103+D104+D105+D106</f>
        <v>0</v>
      </c>
      <c r="E101" s="55">
        <f t="shared" ref="E101:L101" si="46">E102+E103+E104+E105+E106</f>
        <v>44500</v>
      </c>
      <c r="F101" s="55">
        <f t="shared" si="46"/>
        <v>3700</v>
      </c>
      <c r="G101" s="55">
        <f t="shared" si="46"/>
        <v>0</v>
      </c>
      <c r="H101" s="55">
        <f t="shared" si="46"/>
        <v>0</v>
      </c>
      <c r="I101" s="55">
        <f t="shared" si="46"/>
        <v>0</v>
      </c>
      <c r="J101" s="141">
        <f t="shared" si="46"/>
        <v>0</v>
      </c>
      <c r="K101" s="165">
        <f t="shared" si="46"/>
        <v>48200</v>
      </c>
      <c r="L101" s="165">
        <f t="shared" si="46"/>
        <v>48200</v>
      </c>
    </row>
    <row r="102" spans="1:12" ht="20.100000000000001" customHeight="1">
      <c r="A102" s="42">
        <v>32341</v>
      </c>
      <c r="B102" s="4" t="s">
        <v>37</v>
      </c>
      <c r="C102" s="76">
        <f t="shared" si="43"/>
        <v>28700</v>
      </c>
      <c r="D102" s="53"/>
      <c r="E102" s="53">
        <v>25000</v>
      </c>
      <c r="F102" s="53">
        <v>3700</v>
      </c>
      <c r="G102" s="67"/>
      <c r="H102" s="53"/>
      <c r="I102" s="53"/>
      <c r="J102" s="136"/>
      <c r="K102" s="159">
        <v>28700</v>
      </c>
      <c r="L102" s="159">
        <v>28700</v>
      </c>
    </row>
    <row r="103" spans="1:12" ht="20.100000000000001" customHeight="1">
      <c r="A103" s="42">
        <v>32342</v>
      </c>
      <c r="B103" s="4" t="s">
        <v>38</v>
      </c>
      <c r="C103" s="76">
        <f t="shared" si="43"/>
        <v>6500</v>
      </c>
      <c r="D103" s="53"/>
      <c r="E103" s="53">
        <v>6500</v>
      </c>
      <c r="F103" s="53"/>
      <c r="G103" s="67"/>
      <c r="H103" s="53"/>
      <c r="I103" s="53"/>
      <c r="J103" s="136"/>
      <c r="K103" s="159">
        <v>6500</v>
      </c>
      <c r="L103" s="159">
        <v>6500</v>
      </c>
    </row>
    <row r="104" spans="1:12" ht="20.100000000000001" customHeight="1">
      <c r="A104" s="42">
        <v>32343</v>
      </c>
      <c r="B104" s="4" t="s">
        <v>66</v>
      </c>
      <c r="C104" s="76">
        <f t="shared" si="43"/>
        <v>2000</v>
      </c>
      <c r="D104" s="53">
        <v>0</v>
      </c>
      <c r="E104" s="53">
        <v>2000</v>
      </c>
      <c r="F104" s="53"/>
      <c r="G104" s="67"/>
      <c r="H104" s="53"/>
      <c r="I104" s="53"/>
      <c r="J104" s="136"/>
      <c r="K104" s="159">
        <v>2000</v>
      </c>
      <c r="L104" s="159">
        <v>2000</v>
      </c>
    </row>
    <row r="105" spans="1:12" ht="20.100000000000001" customHeight="1">
      <c r="A105" s="42">
        <v>32344</v>
      </c>
      <c r="B105" s="4" t="s">
        <v>39</v>
      </c>
      <c r="C105" s="76">
        <f t="shared" si="43"/>
        <v>3000</v>
      </c>
      <c r="D105" s="53"/>
      <c r="E105" s="53">
        <v>3000</v>
      </c>
      <c r="F105" s="53"/>
      <c r="G105" s="67"/>
      <c r="H105" s="53"/>
      <c r="I105" s="53"/>
      <c r="J105" s="136"/>
      <c r="K105" s="159">
        <v>3000</v>
      </c>
      <c r="L105" s="159">
        <v>3000</v>
      </c>
    </row>
    <row r="106" spans="1:12" ht="20.100000000000001" customHeight="1">
      <c r="A106" s="39">
        <v>32349</v>
      </c>
      <c r="B106" s="7" t="s">
        <v>100</v>
      </c>
      <c r="C106" s="76">
        <f t="shared" si="43"/>
        <v>8000</v>
      </c>
      <c r="D106" s="54"/>
      <c r="E106" s="54">
        <v>8000</v>
      </c>
      <c r="F106" s="54"/>
      <c r="G106" s="68"/>
      <c r="H106" s="53"/>
      <c r="I106" s="53"/>
      <c r="J106" s="136"/>
      <c r="K106" s="159">
        <v>8000</v>
      </c>
      <c r="L106" s="159">
        <v>8000</v>
      </c>
    </row>
    <row r="107" spans="1:12" s="22" customFormat="1" ht="20.100000000000001" customHeight="1">
      <c r="A107" s="25">
        <v>3236</v>
      </c>
      <c r="B107" s="24" t="s">
        <v>40</v>
      </c>
      <c r="C107" s="76">
        <f t="shared" si="43"/>
        <v>20500</v>
      </c>
      <c r="D107" s="58">
        <f>D108+D109+D110</f>
        <v>0</v>
      </c>
      <c r="E107" s="58">
        <f t="shared" ref="E107:L107" si="47">E108+E109+E110</f>
        <v>16500</v>
      </c>
      <c r="F107" s="58">
        <f t="shared" si="47"/>
        <v>4000</v>
      </c>
      <c r="G107" s="58">
        <f t="shared" si="47"/>
        <v>0</v>
      </c>
      <c r="H107" s="58">
        <f t="shared" si="47"/>
        <v>0</v>
      </c>
      <c r="I107" s="58">
        <f t="shared" si="47"/>
        <v>0</v>
      </c>
      <c r="J107" s="143">
        <f t="shared" si="47"/>
        <v>0</v>
      </c>
      <c r="K107" s="167">
        <f t="shared" si="47"/>
        <v>20540</v>
      </c>
      <c r="L107" s="167">
        <f t="shared" si="47"/>
        <v>20580</v>
      </c>
    </row>
    <row r="108" spans="1:12" s="22" customFormat="1" ht="20.100000000000001" customHeight="1">
      <c r="A108" s="39">
        <v>32361</v>
      </c>
      <c r="B108" s="7" t="s">
        <v>41</v>
      </c>
      <c r="C108" s="76">
        <f t="shared" si="43"/>
        <v>18500</v>
      </c>
      <c r="D108" s="53"/>
      <c r="E108" s="53">
        <v>16500</v>
      </c>
      <c r="F108" s="53">
        <v>2000</v>
      </c>
      <c r="G108" s="67"/>
      <c r="H108" s="53"/>
      <c r="I108" s="53"/>
      <c r="J108" s="136"/>
      <c r="K108" s="159">
        <v>18520</v>
      </c>
      <c r="L108" s="159">
        <v>18540</v>
      </c>
    </row>
    <row r="109" spans="1:12" s="22" customFormat="1" ht="20.100000000000001" customHeight="1">
      <c r="A109" s="42">
        <v>32363</v>
      </c>
      <c r="B109" s="4" t="s">
        <v>101</v>
      </c>
      <c r="C109" s="76">
        <f t="shared" si="43"/>
        <v>2000</v>
      </c>
      <c r="D109" s="56">
        <v>0</v>
      </c>
      <c r="E109" s="56"/>
      <c r="F109" s="56">
        <v>2000</v>
      </c>
      <c r="G109" s="69"/>
      <c r="H109" s="53"/>
      <c r="I109" s="53"/>
      <c r="J109" s="136"/>
      <c r="K109" s="159">
        <v>2020</v>
      </c>
      <c r="L109" s="159">
        <v>2040</v>
      </c>
    </row>
    <row r="110" spans="1:12" s="22" customFormat="1" ht="20.100000000000001" customHeight="1">
      <c r="A110" s="42">
        <v>32369</v>
      </c>
      <c r="B110" s="4" t="s">
        <v>154</v>
      </c>
      <c r="C110" s="76">
        <f t="shared" si="43"/>
        <v>0</v>
      </c>
      <c r="D110" s="56"/>
      <c r="E110" s="56"/>
      <c r="F110" s="56"/>
      <c r="G110" s="69"/>
      <c r="H110" s="56"/>
      <c r="I110" s="56"/>
      <c r="J110" s="136"/>
      <c r="K110" s="159"/>
      <c r="L110" s="159"/>
    </row>
    <row r="111" spans="1:12" ht="20.100000000000001" customHeight="1">
      <c r="A111" s="19">
        <v>3237</v>
      </c>
      <c r="B111" s="3" t="s">
        <v>42</v>
      </c>
      <c r="C111" s="76">
        <f t="shared" si="43"/>
        <v>42400</v>
      </c>
      <c r="D111" s="59">
        <f>D112+D113+D114</f>
        <v>0</v>
      </c>
      <c r="E111" s="59">
        <f t="shared" ref="E111:L111" si="48">E112+E113+E114</f>
        <v>42000</v>
      </c>
      <c r="F111" s="59">
        <f t="shared" si="48"/>
        <v>400</v>
      </c>
      <c r="G111" s="59">
        <f t="shared" si="48"/>
        <v>0</v>
      </c>
      <c r="H111" s="59">
        <f t="shared" si="48"/>
        <v>0</v>
      </c>
      <c r="I111" s="59">
        <f t="shared" si="48"/>
        <v>0</v>
      </c>
      <c r="J111" s="144">
        <f t="shared" si="48"/>
        <v>0</v>
      </c>
      <c r="K111" s="168">
        <f t="shared" si="48"/>
        <v>42400</v>
      </c>
      <c r="L111" s="168">
        <f t="shared" si="48"/>
        <v>42400</v>
      </c>
    </row>
    <row r="112" spans="1:12" ht="20.100000000000001" customHeight="1">
      <c r="A112" s="42">
        <v>32372</v>
      </c>
      <c r="B112" s="4" t="s">
        <v>102</v>
      </c>
      <c r="C112" s="76">
        <f t="shared" si="43"/>
        <v>400</v>
      </c>
      <c r="D112" s="53">
        <v>0</v>
      </c>
      <c r="E112" s="53"/>
      <c r="F112" s="53">
        <v>400</v>
      </c>
      <c r="G112" s="67"/>
      <c r="H112" s="53"/>
      <c r="I112" s="53"/>
      <c r="J112" s="136"/>
      <c r="K112" s="159">
        <v>400</v>
      </c>
      <c r="L112" s="159">
        <v>400</v>
      </c>
    </row>
    <row r="113" spans="1:12" ht="20.100000000000001" customHeight="1">
      <c r="A113" s="42">
        <v>32373</v>
      </c>
      <c r="B113" s="4" t="s">
        <v>75</v>
      </c>
      <c r="C113" s="76">
        <f t="shared" si="43"/>
        <v>2000</v>
      </c>
      <c r="D113" s="53"/>
      <c r="E113" s="53">
        <v>2000</v>
      </c>
      <c r="F113" s="53"/>
      <c r="G113" s="67"/>
      <c r="H113" s="53"/>
      <c r="I113" s="53"/>
      <c r="J113" s="136"/>
      <c r="K113" s="159">
        <v>2000</v>
      </c>
      <c r="L113" s="159">
        <v>2000</v>
      </c>
    </row>
    <row r="114" spans="1:12" ht="20.100000000000001" customHeight="1">
      <c r="A114" s="42">
        <v>32379</v>
      </c>
      <c r="B114" s="4" t="s">
        <v>76</v>
      </c>
      <c r="C114" s="76">
        <f t="shared" si="43"/>
        <v>40000</v>
      </c>
      <c r="D114" s="53"/>
      <c r="E114" s="53">
        <v>40000</v>
      </c>
      <c r="F114" s="53"/>
      <c r="G114" s="67"/>
      <c r="H114" s="53"/>
      <c r="I114" s="53"/>
      <c r="J114" s="136"/>
      <c r="K114" s="159">
        <v>40000</v>
      </c>
      <c r="L114" s="159">
        <v>40000</v>
      </c>
    </row>
    <row r="115" spans="1:12" ht="20.100000000000001" customHeight="1">
      <c r="A115" s="19">
        <v>3238</v>
      </c>
      <c r="B115" s="3" t="s">
        <v>43</v>
      </c>
      <c r="C115" s="76">
        <f t="shared" si="43"/>
        <v>11500</v>
      </c>
      <c r="D115" s="55">
        <f>D116+D117</f>
        <v>0</v>
      </c>
      <c r="E115" s="55">
        <f t="shared" ref="E115:L115" si="49">E116+E117</f>
        <v>11500</v>
      </c>
      <c r="F115" s="55">
        <f t="shared" si="49"/>
        <v>0</v>
      </c>
      <c r="G115" s="55">
        <f t="shared" si="49"/>
        <v>0</v>
      </c>
      <c r="H115" s="55">
        <f t="shared" si="49"/>
        <v>0</v>
      </c>
      <c r="I115" s="55">
        <f t="shared" si="49"/>
        <v>0</v>
      </c>
      <c r="J115" s="141">
        <f t="shared" si="49"/>
        <v>0</v>
      </c>
      <c r="K115" s="165">
        <f t="shared" si="49"/>
        <v>11500</v>
      </c>
      <c r="L115" s="165">
        <f t="shared" si="49"/>
        <v>11500</v>
      </c>
    </row>
    <row r="116" spans="1:12" ht="20.100000000000001" customHeight="1">
      <c r="A116" s="40">
        <v>32381</v>
      </c>
      <c r="B116" s="18" t="s">
        <v>103</v>
      </c>
      <c r="C116" s="76">
        <f t="shared" si="43"/>
        <v>0</v>
      </c>
      <c r="D116" s="50"/>
      <c r="E116" s="50"/>
      <c r="F116" s="50"/>
      <c r="G116" s="66"/>
      <c r="H116" s="66"/>
      <c r="I116" s="50"/>
      <c r="J116" s="136"/>
      <c r="K116" s="159"/>
      <c r="L116" s="159"/>
    </row>
    <row r="117" spans="1:12" ht="20.100000000000001" customHeight="1">
      <c r="A117" s="42">
        <v>32389</v>
      </c>
      <c r="B117" s="4" t="s">
        <v>44</v>
      </c>
      <c r="C117" s="76">
        <f t="shared" si="43"/>
        <v>11500</v>
      </c>
      <c r="D117" s="53"/>
      <c r="E117" s="53">
        <v>11500</v>
      </c>
      <c r="F117" s="53"/>
      <c r="G117" s="67"/>
      <c r="H117" s="53"/>
      <c r="I117" s="53"/>
      <c r="J117" s="136"/>
      <c r="K117" s="159">
        <v>11500</v>
      </c>
      <c r="L117" s="159">
        <v>11500</v>
      </c>
    </row>
    <row r="118" spans="1:12" ht="20.100000000000001" customHeight="1">
      <c r="A118" s="19">
        <v>3239</v>
      </c>
      <c r="B118" s="3" t="s">
        <v>45</v>
      </c>
      <c r="C118" s="76">
        <f t="shared" si="43"/>
        <v>0</v>
      </c>
      <c r="D118" s="55">
        <f>D119+D120</f>
        <v>0</v>
      </c>
      <c r="E118" s="55">
        <f t="shared" ref="E118:L118" si="50">E119+E120</f>
        <v>0</v>
      </c>
      <c r="F118" s="55">
        <f t="shared" si="50"/>
        <v>0</v>
      </c>
      <c r="G118" s="55">
        <f t="shared" si="50"/>
        <v>0</v>
      </c>
      <c r="H118" s="55">
        <f t="shared" si="50"/>
        <v>0</v>
      </c>
      <c r="I118" s="55">
        <f t="shared" si="50"/>
        <v>0</v>
      </c>
      <c r="J118" s="141">
        <f t="shared" si="50"/>
        <v>0</v>
      </c>
      <c r="K118" s="165">
        <f t="shared" si="50"/>
        <v>0</v>
      </c>
      <c r="L118" s="165">
        <f t="shared" si="50"/>
        <v>0</v>
      </c>
    </row>
    <row r="119" spans="1:12" ht="20.100000000000001" customHeight="1">
      <c r="A119" s="39">
        <v>32391</v>
      </c>
      <c r="B119" s="7" t="s">
        <v>46</v>
      </c>
      <c r="C119" s="76">
        <f t="shared" si="43"/>
        <v>0</v>
      </c>
      <c r="D119" s="53">
        <v>0</v>
      </c>
      <c r="E119" s="53">
        <v>0</v>
      </c>
      <c r="F119" s="53">
        <v>0</v>
      </c>
      <c r="G119" s="67">
        <v>0</v>
      </c>
      <c r="H119" s="53"/>
      <c r="I119" s="53"/>
      <c r="J119" s="136"/>
      <c r="K119" s="159"/>
      <c r="L119" s="159"/>
    </row>
    <row r="120" spans="1:12" ht="20.100000000000001" customHeight="1">
      <c r="A120" s="42">
        <v>323991</v>
      </c>
      <c r="B120" s="4" t="s">
        <v>65</v>
      </c>
      <c r="C120" s="76">
        <f t="shared" si="43"/>
        <v>0</v>
      </c>
      <c r="D120" s="60">
        <v>0</v>
      </c>
      <c r="E120" s="60">
        <v>0</v>
      </c>
      <c r="F120" s="60">
        <v>0</v>
      </c>
      <c r="G120" s="70">
        <v>0</v>
      </c>
      <c r="H120" s="60"/>
      <c r="I120" s="60"/>
      <c r="J120" s="136"/>
      <c r="K120" s="159"/>
      <c r="L120" s="159"/>
    </row>
    <row r="121" spans="1:12" ht="20.100000000000001" customHeight="1">
      <c r="A121" s="48">
        <v>329</v>
      </c>
      <c r="B121" s="36" t="s">
        <v>47</v>
      </c>
      <c r="C121" s="30">
        <f>SUM(D121:J121)</f>
        <v>295135</v>
      </c>
      <c r="D121" s="57">
        <f>D122+D124+D125+D127+D129+D131</f>
        <v>25000</v>
      </c>
      <c r="E121" s="57">
        <f t="shared" ref="E121:L121" si="51">E122+E124+E125+E127+E129+E131</f>
        <v>21135</v>
      </c>
      <c r="F121" s="57">
        <f t="shared" si="51"/>
        <v>145000</v>
      </c>
      <c r="G121" s="57">
        <f t="shared" si="51"/>
        <v>0</v>
      </c>
      <c r="H121" s="57">
        <f t="shared" si="51"/>
        <v>0</v>
      </c>
      <c r="I121" s="57">
        <f t="shared" si="51"/>
        <v>100000</v>
      </c>
      <c r="J121" s="142">
        <f t="shared" si="51"/>
        <v>4000</v>
      </c>
      <c r="K121" s="166">
        <f t="shared" si="51"/>
        <v>299726</v>
      </c>
      <c r="L121" s="166">
        <f t="shared" si="51"/>
        <v>297024</v>
      </c>
    </row>
    <row r="122" spans="1:12" ht="20.100000000000001" customHeight="1">
      <c r="A122" s="19">
        <v>3292</v>
      </c>
      <c r="B122" s="16" t="s">
        <v>73</v>
      </c>
      <c r="C122" s="76">
        <f>SUM(D122:J122)</f>
        <v>7885</v>
      </c>
      <c r="D122" s="55">
        <f>D123</f>
        <v>0</v>
      </c>
      <c r="E122" s="55">
        <f t="shared" ref="E122:L122" si="52">E123</f>
        <v>7885</v>
      </c>
      <c r="F122" s="55">
        <f t="shared" si="52"/>
        <v>0</v>
      </c>
      <c r="G122" s="55">
        <f t="shared" si="52"/>
        <v>0</v>
      </c>
      <c r="H122" s="55">
        <f t="shared" si="52"/>
        <v>0</v>
      </c>
      <c r="I122" s="55">
        <f t="shared" si="52"/>
        <v>0</v>
      </c>
      <c r="J122" s="141">
        <f t="shared" si="52"/>
        <v>0</v>
      </c>
      <c r="K122" s="165">
        <f t="shared" si="52"/>
        <v>7885</v>
      </c>
      <c r="L122" s="165">
        <f t="shared" si="52"/>
        <v>7885</v>
      </c>
    </row>
    <row r="123" spans="1:12" ht="20.100000000000001" customHeight="1">
      <c r="A123" s="42">
        <v>32922</v>
      </c>
      <c r="B123" s="4" t="s">
        <v>73</v>
      </c>
      <c r="C123" s="76">
        <f t="shared" ref="C123:C132" si="53">SUM(D123:J123)</f>
        <v>7885</v>
      </c>
      <c r="D123" s="53"/>
      <c r="E123" s="53">
        <v>7885</v>
      </c>
      <c r="F123" s="53"/>
      <c r="G123" s="67"/>
      <c r="H123" s="53"/>
      <c r="I123" s="53"/>
      <c r="J123" s="136"/>
      <c r="K123" s="159">
        <v>7885</v>
      </c>
      <c r="L123" s="159">
        <v>7885</v>
      </c>
    </row>
    <row r="124" spans="1:12" ht="20.100000000000001" customHeight="1">
      <c r="A124" s="42">
        <v>32923</v>
      </c>
      <c r="B124" s="4" t="s">
        <v>155</v>
      </c>
      <c r="C124" s="76">
        <f t="shared" si="53"/>
        <v>8550</v>
      </c>
      <c r="D124" s="53"/>
      <c r="E124" s="53">
        <v>8550</v>
      </c>
      <c r="F124" s="53"/>
      <c r="G124" s="67"/>
      <c r="H124" s="53"/>
      <c r="I124" s="53"/>
      <c r="J124" s="136"/>
      <c r="K124" s="159">
        <v>8550</v>
      </c>
      <c r="L124" s="159">
        <v>8550</v>
      </c>
    </row>
    <row r="125" spans="1:12" ht="20.100000000000001" customHeight="1">
      <c r="A125" s="41">
        <v>3293</v>
      </c>
      <c r="B125" s="16" t="s">
        <v>77</v>
      </c>
      <c r="C125" s="76">
        <f t="shared" si="53"/>
        <v>1500</v>
      </c>
      <c r="D125" s="61">
        <f>D126</f>
        <v>0</v>
      </c>
      <c r="E125" s="61">
        <f t="shared" ref="E125:L125" si="54">E126</f>
        <v>1500</v>
      </c>
      <c r="F125" s="61">
        <f t="shared" si="54"/>
        <v>0</v>
      </c>
      <c r="G125" s="61">
        <f t="shared" si="54"/>
        <v>0</v>
      </c>
      <c r="H125" s="61">
        <f t="shared" si="54"/>
        <v>0</v>
      </c>
      <c r="I125" s="61">
        <f t="shared" si="54"/>
        <v>0</v>
      </c>
      <c r="J125" s="145">
        <f t="shared" si="54"/>
        <v>0</v>
      </c>
      <c r="K125" s="169">
        <f t="shared" si="54"/>
        <v>1500</v>
      </c>
      <c r="L125" s="169">
        <f t="shared" si="54"/>
        <v>1500</v>
      </c>
    </row>
    <row r="126" spans="1:12" ht="20.100000000000001" customHeight="1">
      <c r="A126" s="42">
        <v>32931</v>
      </c>
      <c r="B126" s="4" t="s">
        <v>77</v>
      </c>
      <c r="C126" s="76">
        <f t="shared" si="53"/>
        <v>1500</v>
      </c>
      <c r="D126" s="53">
        <v>0</v>
      </c>
      <c r="E126" s="53">
        <v>1500</v>
      </c>
      <c r="F126" s="53">
        <v>0</v>
      </c>
      <c r="G126" s="67">
        <v>0</v>
      </c>
      <c r="H126" s="53"/>
      <c r="I126" s="53"/>
      <c r="J126" s="136"/>
      <c r="K126" s="159">
        <v>1500</v>
      </c>
      <c r="L126" s="159">
        <v>1500</v>
      </c>
    </row>
    <row r="127" spans="1:12" ht="20.100000000000001" customHeight="1">
      <c r="A127" s="19">
        <v>3294</v>
      </c>
      <c r="B127" s="3" t="s">
        <v>48</v>
      </c>
      <c r="C127" s="76">
        <f t="shared" si="53"/>
        <v>1200</v>
      </c>
      <c r="D127" s="55">
        <f>D128</f>
        <v>0</v>
      </c>
      <c r="E127" s="55">
        <f t="shared" ref="E127:L127" si="55">E128</f>
        <v>1200</v>
      </c>
      <c r="F127" s="55">
        <f t="shared" si="55"/>
        <v>0</v>
      </c>
      <c r="G127" s="55">
        <f t="shared" si="55"/>
        <v>0</v>
      </c>
      <c r="H127" s="55">
        <f t="shared" si="55"/>
        <v>0</v>
      </c>
      <c r="I127" s="55">
        <f t="shared" si="55"/>
        <v>0</v>
      </c>
      <c r="J127" s="141">
        <f t="shared" si="55"/>
        <v>0</v>
      </c>
      <c r="K127" s="165">
        <f t="shared" si="55"/>
        <v>1200</v>
      </c>
      <c r="L127" s="165">
        <f t="shared" si="55"/>
        <v>1200</v>
      </c>
    </row>
    <row r="128" spans="1:12" ht="20.100000000000001" customHeight="1">
      <c r="A128" s="42">
        <v>32941</v>
      </c>
      <c r="B128" s="4" t="s">
        <v>49</v>
      </c>
      <c r="C128" s="76">
        <f t="shared" si="53"/>
        <v>1200</v>
      </c>
      <c r="D128" s="53"/>
      <c r="E128" s="53">
        <v>1200</v>
      </c>
      <c r="F128" s="53">
        <v>0</v>
      </c>
      <c r="G128" s="67"/>
      <c r="H128" s="53"/>
      <c r="I128" s="53"/>
      <c r="J128" s="136"/>
      <c r="K128" s="159">
        <v>1200</v>
      </c>
      <c r="L128" s="159">
        <v>1200</v>
      </c>
    </row>
    <row r="129" spans="1:12" ht="20.100000000000001" customHeight="1">
      <c r="A129" s="41">
        <v>3295</v>
      </c>
      <c r="B129" s="16" t="s">
        <v>153</v>
      </c>
      <c r="C129" s="76">
        <f t="shared" si="53"/>
        <v>25000</v>
      </c>
      <c r="D129" s="11">
        <f t="shared" ref="D129:L129" si="56">D130</f>
        <v>25000</v>
      </c>
      <c r="E129" s="11">
        <f t="shared" si="56"/>
        <v>0</v>
      </c>
      <c r="F129" s="11">
        <f t="shared" si="56"/>
        <v>0</v>
      </c>
      <c r="G129" s="11">
        <f t="shared" si="56"/>
        <v>0</v>
      </c>
      <c r="H129" s="11">
        <f t="shared" si="56"/>
        <v>0</v>
      </c>
      <c r="I129" s="11">
        <f t="shared" si="56"/>
        <v>0</v>
      </c>
      <c r="J129" s="146">
        <f t="shared" si="56"/>
        <v>0</v>
      </c>
      <c r="K129" s="170">
        <f t="shared" si="56"/>
        <v>25000</v>
      </c>
      <c r="L129" s="170">
        <f t="shared" si="56"/>
        <v>25000</v>
      </c>
    </row>
    <row r="130" spans="1:12" ht="20.100000000000001" customHeight="1">
      <c r="A130" s="42">
        <v>32955</v>
      </c>
      <c r="B130" s="4" t="s">
        <v>153</v>
      </c>
      <c r="C130" s="76">
        <f t="shared" si="53"/>
        <v>25000</v>
      </c>
      <c r="D130" s="53">
        <v>25000</v>
      </c>
      <c r="E130" s="53"/>
      <c r="F130" s="53"/>
      <c r="G130" s="67"/>
      <c r="H130" s="53"/>
      <c r="I130" s="53"/>
      <c r="J130" s="136"/>
      <c r="K130" s="159">
        <v>25000</v>
      </c>
      <c r="L130" s="159">
        <v>25000</v>
      </c>
    </row>
    <row r="131" spans="1:12" ht="20.100000000000001" customHeight="1">
      <c r="A131" s="19">
        <v>3299</v>
      </c>
      <c r="B131" s="3" t="s">
        <v>50</v>
      </c>
      <c r="C131" s="76">
        <f t="shared" si="53"/>
        <v>251000</v>
      </c>
      <c r="D131" s="55">
        <f>D132</f>
        <v>0</v>
      </c>
      <c r="E131" s="55">
        <f t="shared" ref="E131:L131" si="57">E132</f>
        <v>2000</v>
      </c>
      <c r="F131" s="55">
        <f t="shared" si="57"/>
        <v>145000</v>
      </c>
      <c r="G131" s="55">
        <f t="shared" si="57"/>
        <v>0</v>
      </c>
      <c r="H131" s="55">
        <f t="shared" si="57"/>
        <v>0</v>
      </c>
      <c r="I131" s="55">
        <f t="shared" si="57"/>
        <v>100000</v>
      </c>
      <c r="J131" s="141">
        <f t="shared" si="57"/>
        <v>4000</v>
      </c>
      <c r="K131" s="165">
        <f t="shared" si="57"/>
        <v>255591</v>
      </c>
      <c r="L131" s="165">
        <f t="shared" si="57"/>
        <v>252889</v>
      </c>
    </row>
    <row r="132" spans="1:12" ht="20.100000000000001" customHeight="1">
      <c r="A132" s="39">
        <v>32999</v>
      </c>
      <c r="B132" s="7" t="s">
        <v>51</v>
      </c>
      <c r="C132" s="76">
        <f t="shared" si="53"/>
        <v>251000</v>
      </c>
      <c r="D132" s="53">
        <v>0</v>
      </c>
      <c r="E132" s="53">
        <v>2000</v>
      </c>
      <c r="F132" s="54">
        <v>145000</v>
      </c>
      <c r="G132" s="68"/>
      <c r="H132" s="53"/>
      <c r="I132" s="53">
        <v>100000</v>
      </c>
      <c r="J132" s="136">
        <v>4000</v>
      </c>
      <c r="K132" s="159">
        <v>255591</v>
      </c>
      <c r="L132" s="159">
        <v>252889</v>
      </c>
    </row>
    <row r="133" spans="1:12" s="22" customFormat="1" ht="20.100000000000001" customHeight="1">
      <c r="A133" s="47">
        <v>34</v>
      </c>
      <c r="B133" s="34" t="s">
        <v>52</v>
      </c>
      <c r="C133" s="32">
        <f>SUM(D133:J133)</f>
        <v>4000</v>
      </c>
      <c r="D133" s="62">
        <f>D134</f>
        <v>0</v>
      </c>
      <c r="E133" s="62">
        <f t="shared" ref="E133:L133" si="58">E134</f>
        <v>4000</v>
      </c>
      <c r="F133" s="62">
        <f t="shared" si="58"/>
        <v>0</v>
      </c>
      <c r="G133" s="62">
        <f t="shared" si="58"/>
        <v>0</v>
      </c>
      <c r="H133" s="62">
        <f t="shared" si="58"/>
        <v>0</v>
      </c>
      <c r="I133" s="62">
        <f t="shared" si="58"/>
        <v>0</v>
      </c>
      <c r="J133" s="147">
        <f t="shared" si="58"/>
        <v>0</v>
      </c>
      <c r="K133" s="171">
        <f t="shared" si="58"/>
        <v>4000</v>
      </c>
      <c r="L133" s="171">
        <f t="shared" si="58"/>
        <v>4000</v>
      </c>
    </row>
    <row r="134" spans="1:12" s="22" customFormat="1" ht="20.100000000000001" customHeight="1">
      <c r="A134" s="48">
        <v>343</v>
      </c>
      <c r="B134" s="36" t="s">
        <v>53</v>
      </c>
      <c r="C134" s="30">
        <f>SUM(D134:J134)</f>
        <v>4000</v>
      </c>
      <c r="D134" s="57">
        <f>D135</f>
        <v>0</v>
      </c>
      <c r="E134" s="57">
        <f t="shared" ref="E134:G134" si="59">E135</f>
        <v>4000</v>
      </c>
      <c r="F134" s="57">
        <f t="shared" si="59"/>
        <v>0</v>
      </c>
      <c r="G134" s="57">
        <f t="shared" si="59"/>
        <v>0</v>
      </c>
      <c r="H134" s="57">
        <f t="shared" ref="H134:L134" si="60">H135</f>
        <v>0</v>
      </c>
      <c r="I134" s="57">
        <f t="shared" si="60"/>
        <v>0</v>
      </c>
      <c r="J134" s="142">
        <f t="shared" si="60"/>
        <v>0</v>
      </c>
      <c r="K134" s="166">
        <f t="shared" si="60"/>
        <v>4000</v>
      </c>
      <c r="L134" s="166">
        <f t="shared" si="60"/>
        <v>4000</v>
      </c>
    </row>
    <row r="135" spans="1:12" ht="20.100000000000001" customHeight="1">
      <c r="A135" s="43">
        <v>3431</v>
      </c>
      <c r="B135" s="8" t="s">
        <v>54</v>
      </c>
      <c r="C135" s="76">
        <f>SUM(D135:J135)</f>
        <v>4000</v>
      </c>
      <c r="D135" s="55">
        <f>D136+D137</f>
        <v>0</v>
      </c>
      <c r="E135" s="55">
        <f t="shared" ref="E135:L135" si="61">E136+E137</f>
        <v>4000</v>
      </c>
      <c r="F135" s="55">
        <f t="shared" si="61"/>
        <v>0</v>
      </c>
      <c r="G135" s="55">
        <f t="shared" si="61"/>
        <v>0</v>
      </c>
      <c r="H135" s="55">
        <f t="shared" si="61"/>
        <v>0</v>
      </c>
      <c r="I135" s="55">
        <f t="shared" si="61"/>
        <v>0</v>
      </c>
      <c r="J135" s="141">
        <f t="shared" si="61"/>
        <v>0</v>
      </c>
      <c r="K135" s="165">
        <f t="shared" si="61"/>
        <v>4000</v>
      </c>
      <c r="L135" s="165">
        <f t="shared" si="61"/>
        <v>4000</v>
      </c>
    </row>
    <row r="136" spans="1:12" ht="18.75" customHeight="1">
      <c r="A136" s="42">
        <v>34311</v>
      </c>
      <c r="B136" s="4" t="s">
        <v>55</v>
      </c>
      <c r="C136" s="76">
        <f t="shared" ref="C136:C137" si="62">SUM(D136:J136)</f>
        <v>4000</v>
      </c>
      <c r="D136" s="10"/>
      <c r="E136" s="10">
        <v>4000</v>
      </c>
      <c r="F136" s="10"/>
      <c r="G136" s="10"/>
      <c r="H136" s="10"/>
      <c r="I136" s="10"/>
      <c r="J136" s="136"/>
      <c r="K136" s="159">
        <v>4000</v>
      </c>
      <c r="L136" s="159">
        <v>4000</v>
      </c>
    </row>
    <row r="137" spans="1:12" ht="18.75" customHeight="1">
      <c r="A137" s="75">
        <v>34339</v>
      </c>
      <c r="B137" s="7" t="s">
        <v>98</v>
      </c>
      <c r="C137" s="76">
        <f t="shared" si="62"/>
        <v>0</v>
      </c>
      <c r="D137" s="10"/>
      <c r="E137" s="10"/>
      <c r="F137" s="10"/>
      <c r="G137" s="10"/>
      <c r="H137" s="10"/>
      <c r="I137" s="10"/>
      <c r="J137" s="136"/>
      <c r="K137" s="159"/>
      <c r="L137" s="159"/>
    </row>
    <row r="138" spans="1:12" ht="24" customHeight="1">
      <c r="A138" s="179" t="s">
        <v>92</v>
      </c>
      <c r="B138" s="180"/>
      <c r="C138" s="180"/>
      <c r="D138" s="180"/>
      <c r="E138" s="180"/>
      <c r="F138" s="180"/>
      <c r="G138" s="180"/>
      <c r="H138" s="74"/>
      <c r="I138" s="74"/>
      <c r="J138" s="136"/>
      <c r="K138" s="159"/>
      <c r="L138" s="159"/>
    </row>
    <row r="139" spans="1:12" ht="20.100000000000001" customHeight="1">
      <c r="A139" s="47">
        <v>42</v>
      </c>
      <c r="B139" s="34" t="s">
        <v>56</v>
      </c>
      <c r="C139" s="32">
        <f t="shared" ref="C139:C144" si="63">SUM(D139:J139)</f>
        <v>127000</v>
      </c>
      <c r="D139" s="33">
        <f t="shared" ref="D139" si="64">D140+D143+D162</f>
        <v>0</v>
      </c>
      <c r="E139" s="33">
        <f t="shared" ref="E139" si="65">E140+E143+E162</f>
        <v>38000</v>
      </c>
      <c r="F139" s="33">
        <f t="shared" ref="F139" si="66">F140+F143+F162</f>
        <v>17000</v>
      </c>
      <c r="G139" s="33">
        <f t="shared" ref="G139" si="67">G140+G143+G162</f>
        <v>10000</v>
      </c>
      <c r="H139" s="33">
        <f t="shared" ref="H139" si="68">H140+H143+H162</f>
        <v>0</v>
      </c>
      <c r="I139" s="33">
        <f t="shared" ref="I139:L139" si="69">I140+I143+I162</f>
        <v>40000</v>
      </c>
      <c r="J139" s="148">
        <f t="shared" si="69"/>
        <v>22000</v>
      </c>
      <c r="K139" s="172">
        <f t="shared" si="69"/>
        <v>117840</v>
      </c>
      <c r="L139" s="172">
        <f t="shared" si="69"/>
        <v>120840</v>
      </c>
    </row>
    <row r="140" spans="1:12" ht="20.100000000000001" customHeight="1">
      <c r="A140" s="38">
        <v>421</v>
      </c>
      <c r="B140" s="29" t="s">
        <v>57</v>
      </c>
      <c r="C140" s="30">
        <f t="shared" si="63"/>
        <v>0</v>
      </c>
      <c r="D140" s="37">
        <f t="shared" ref="D140:D141" si="70">D141</f>
        <v>0</v>
      </c>
      <c r="E140" s="37">
        <f t="shared" ref="E140" si="71">E141</f>
        <v>0</v>
      </c>
      <c r="F140" s="37">
        <f t="shared" ref="F140" si="72">F141</f>
        <v>0</v>
      </c>
      <c r="G140" s="37">
        <f t="shared" ref="G140" si="73">G141</f>
        <v>0</v>
      </c>
      <c r="H140" s="37">
        <f t="shared" ref="H140" si="74">H141</f>
        <v>0</v>
      </c>
      <c r="I140" s="128">
        <f t="shared" ref="I140:L140" si="75">I141</f>
        <v>0</v>
      </c>
      <c r="J140" s="149">
        <f t="shared" si="75"/>
        <v>0</v>
      </c>
      <c r="K140" s="173">
        <f t="shared" si="75"/>
        <v>0</v>
      </c>
      <c r="L140" s="173">
        <f t="shared" si="75"/>
        <v>0</v>
      </c>
    </row>
    <row r="141" spans="1:12" ht="20.100000000000001" customHeight="1">
      <c r="A141" s="19">
        <v>4212</v>
      </c>
      <c r="B141" s="3" t="s">
        <v>58</v>
      </c>
      <c r="C141" s="11">
        <f t="shared" si="63"/>
        <v>0</v>
      </c>
      <c r="D141" s="6">
        <f t="shared" si="70"/>
        <v>0</v>
      </c>
      <c r="E141" s="6">
        <f t="shared" ref="E141" si="76">E142</f>
        <v>0</v>
      </c>
      <c r="F141" s="6">
        <f t="shared" ref="F141" si="77">F142</f>
        <v>0</v>
      </c>
      <c r="G141" s="6">
        <f t="shared" ref="G141" si="78">G142</f>
        <v>0</v>
      </c>
      <c r="H141" s="6">
        <f t="shared" ref="H141" si="79">H142</f>
        <v>0</v>
      </c>
      <c r="I141" s="6">
        <f t="shared" ref="I141:L141" si="80">I142</f>
        <v>0</v>
      </c>
      <c r="J141" s="150">
        <f t="shared" si="80"/>
        <v>0</v>
      </c>
      <c r="K141" s="174">
        <f t="shared" si="80"/>
        <v>0</v>
      </c>
      <c r="L141" s="174">
        <f t="shared" si="80"/>
        <v>0</v>
      </c>
    </row>
    <row r="142" spans="1:12" ht="20.100000000000001" customHeight="1">
      <c r="A142" s="42">
        <v>42123</v>
      </c>
      <c r="B142" s="4" t="s">
        <v>74</v>
      </c>
      <c r="C142" s="11">
        <f t="shared" si="63"/>
        <v>0</v>
      </c>
      <c r="D142" s="5"/>
      <c r="E142" s="15">
        <v>0</v>
      </c>
      <c r="F142" s="5">
        <v>0</v>
      </c>
      <c r="G142" s="71">
        <v>0</v>
      </c>
      <c r="H142" s="5"/>
      <c r="I142" s="5"/>
      <c r="J142" s="136"/>
      <c r="K142" s="159"/>
      <c r="L142" s="159"/>
    </row>
    <row r="143" spans="1:12" ht="20.100000000000001" customHeight="1">
      <c r="A143" s="38">
        <v>422</v>
      </c>
      <c r="B143" s="29" t="s">
        <v>59</v>
      </c>
      <c r="C143" s="30">
        <f t="shared" si="63"/>
        <v>118000</v>
      </c>
      <c r="D143" s="31">
        <f>D144+D147+D149+D153+D155+D158</f>
        <v>0</v>
      </c>
      <c r="E143" s="31">
        <f t="shared" ref="E143:L143" si="81">E144+E147+E149+E153+E155+E158</f>
        <v>35000</v>
      </c>
      <c r="F143" s="31">
        <f t="shared" si="81"/>
        <v>11000</v>
      </c>
      <c r="G143" s="31">
        <f t="shared" si="81"/>
        <v>10000</v>
      </c>
      <c r="H143" s="31">
        <f t="shared" si="81"/>
        <v>0</v>
      </c>
      <c r="I143" s="31">
        <f t="shared" si="81"/>
        <v>40000</v>
      </c>
      <c r="J143" s="151">
        <f t="shared" si="81"/>
        <v>22000</v>
      </c>
      <c r="K143" s="175">
        <f t="shared" si="81"/>
        <v>108780</v>
      </c>
      <c r="L143" s="175">
        <f t="shared" si="81"/>
        <v>111780</v>
      </c>
    </row>
    <row r="144" spans="1:12" ht="20.100000000000001" customHeight="1">
      <c r="A144" s="19">
        <v>4221</v>
      </c>
      <c r="B144" s="3" t="s">
        <v>78</v>
      </c>
      <c r="C144" s="76">
        <f t="shared" si="63"/>
        <v>46000</v>
      </c>
      <c r="D144" s="6">
        <f>D145+D146</f>
        <v>0</v>
      </c>
      <c r="E144" s="6">
        <f t="shared" ref="E144:L144" si="82">E145+E146</f>
        <v>20000</v>
      </c>
      <c r="F144" s="6">
        <f t="shared" si="82"/>
        <v>6000</v>
      </c>
      <c r="G144" s="6">
        <f t="shared" si="82"/>
        <v>0</v>
      </c>
      <c r="H144" s="6">
        <f t="shared" si="82"/>
        <v>0</v>
      </c>
      <c r="I144" s="6">
        <f t="shared" si="82"/>
        <v>10000</v>
      </c>
      <c r="J144" s="150">
        <f t="shared" si="82"/>
        <v>10000</v>
      </c>
      <c r="K144" s="174">
        <f t="shared" si="82"/>
        <v>46260</v>
      </c>
      <c r="L144" s="174">
        <f t="shared" si="82"/>
        <v>46260</v>
      </c>
    </row>
    <row r="145" spans="1:12" ht="20.100000000000001" customHeight="1">
      <c r="A145" s="40">
        <v>42211</v>
      </c>
      <c r="B145" s="18" t="s">
        <v>79</v>
      </c>
      <c r="C145" s="76">
        <f t="shared" ref="C145:C160" si="83">SUM(D145:J145)</f>
        <v>15000</v>
      </c>
      <c r="D145" s="27"/>
      <c r="E145" s="10">
        <v>10000</v>
      </c>
      <c r="F145" s="27"/>
      <c r="G145" s="72"/>
      <c r="H145" s="27"/>
      <c r="I145" s="27">
        <v>5000</v>
      </c>
      <c r="J145" s="136"/>
      <c r="K145" s="159">
        <v>15050</v>
      </c>
      <c r="L145" s="159">
        <v>15050</v>
      </c>
    </row>
    <row r="146" spans="1:12" ht="20.100000000000001" customHeight="1">
      <c r="A146" s="40">
        <v>42212</v>
      </c>
      <c r="B146" s="18" t="s">
        <v>80</v>
      </c>
      <c r="C146" s="76">
        <f t="shared" si="83"/>
        <v>31000</v>
      </c>
      <c r="D146" s="27"/>
      <c r="E146" s="10">
        <v>10000</v>
      </c>
      <c r="F146" s="27">
        <v>6000</v>
      </c>
      <c r="G146" s="72"/>
      <c r="H146" s="27"/>
      <c r="I146" s="27">
        <v>5000</v>
      </c>
      <c r="J146" s="136">
        <v>10000</v>
      </c>
      <c r="K146" s="159">
        <v>31210</v>
      </c>
      <c r="L146" s="159">
        <v>31210</v>
      </c>
    </row>
    <row r="147" spans="1:12" ht="20.100000000000001" customHeight="1">
      <c r="A147" s="41">
        <v>4222</v>
      </c>
      <c r="B147" s="16" t="s">
        <v>81</v>
      </c>
      <c r="C147" s="76">
        <f t="shared" si="83"/>
        <v>10000</v>
      </c>
      <c r="D147" s="28">
        <f>D148</f>
        <v>0</v>
      </c>
      <c r="E147" s="28">
        <f t="shared" ref="E147:L147" si="84">E148</f>
        <v>10000</v>
      </c>
      <c r="F147" s="28">
        <f t="shared" si="84"/>
        <v>0</v>
      </c>
      <c r="G147" s="28">
        <f t="shared" si="84"/>
        <v>0</v>
      </c>
      <c r="H147" s="28">
        <f t="shared" si="84"/>
        <v>0</v>
      </c>
      <c r="I147" s="28">
        <f t="shared" si="84"/>
        <v>0</v>
      </c>
      <c r="J147" s="152">
        <f t="shared" si="84"/>
        <v>0</v>
      </c>
      <c r="K147" s="176">
        <f t="shared" si="84"/>
        <v>0</v>
      </c>
      <c r="L147" s="176">
        <f t="shared" si="84"/>
        <v>0</v>
      </c>
    </row>
    <row r="148" spans="1:12" ht="20.100000000000001" customHeight="1">
      <c r="A148" s="40">
        <v>42221</v>
      </c>
      <c r="B148" s="18" t="s">
        <v>82</v>
      </c>
      <c r="C148" s="76">
        <f t="shared" si="83"/>
        <v>10000</v>
      </c>
      <c r="D148" s="27">
        <v>0</v>
      </c>
      <c r="E148" s="10">
        <v>10000</v>
      </c>
      <c r="F148" s="27"/>
      <c r="G148" s="72"/>
      <c r="H148" s="27"/>
      <c r="I148" s="27"/>
      <c r="J148" s="136"/>
      <c r="K148" s="159"/>
      <c r="L148" s="159"/>
    </row>
    <row r="149" spans="1:12" ht="20.100000000000001" customHeight="1">
      <c r="A149" s="19">
        <v>4223</v>
      </c>
      <c r="B149" s="3" t="s">
        <v>72</v>
      </c>
      <c r="C149" s="76">
        <f t="shared" si="83"/>
        <v>0</v>
      </c>
      <c r="D149" s="6">
        <f>SUM(D150:D152)</f>
        <v>0</v>
      </c>
      <c r="E149" s="6">
        <f t="shared" ref="E149:L149" si="85">SUM(E150:E152)</f>
        <v>0</v>
      </c>
      <c r="F149" s="6">
        <f t="shared" si="85"/>
        <v>0</v>
      </c>
      <c r="G149" s="6">
        <f t="shared" si="85"/>
        <v>0</v>
      </c>
      <c r="H149" s="6">
        <f t="shared" si="85"/>
        <v>0</v>
      </c>
      <c r="I149" s="6">
        <f t="shared" si="85"/>
        <v>0</v>
      </c>
      <c r="J149" s="150">
        <f t="shared" si="85"/>
        <v>0</v>
      </c>
      <c r="K149" s="174">
        <f t="shared" si="85"/>
        <v>0</v>
      </c>
      <c r="L149" s="174">
        <f t="shared" si="85"/>
        <v>0</v>
      </c>
    </row>
    <row r="150" spans="1:12" ht="20.100000000000001" customHeight="1">
      <c r="A150" s="40">
        <v>42231</v>
      </c>
      <c r="B150" s="18" t="s">
        <v>83</v>
      </c>
      <c r="C150" s="76">
        <f t="shared" si="83"/>
        <v>0</v>
      </c>
      <c r="D150" s="27">
        <v>0</v>
      </c>
      <c r="E150" s="10">
        <v>0</v>
      </c>
      <c r="F150" s="27">
        <v>0</v>
      </c>
      <c r="G150" s="72">
        <v>0</v>
      </c>
      <c r="H150" s="27"/>
      <c r="I150" s="27"/>
      <c r="J150" s="136"/>
      <c r="K150" s="159"/>
      <c r="L150" s="159"/>
    </row>
    <row r="151" spans="1:12" ht="20.100000000000001" customHeight="1">
      <c r="A151" s="42">
        <v>42232</v>
      </c>
      <c r="B151" s="4" t="s">
        <v>84</v>
      </c>
      <c r="C151" s="76">
        <f t="shared" si="83"/>
        <v>0</v>
      </c>
      <c r="D151" s="5">
        <v>0</v>
      </c>
      <c r="E151" s="15">
        <v>0</v>
      </c>
      <c r="F151" s="5">
        <v>0</v>
      </c>
      <c r="G151" s="71">
        <v>0</v>
      </c>
      <c r="H151" s="5"/>
      <c r="I151" s="5"/>
      <c r="J151" s="136"/>
      <c r="K151" s="159"/>
      <c r="L151" s="159"/>
    </row>
    <row r="152" spans="1:12" ht="20.100000000000001" customHeight="1">
      <c r="A152" s="42">
        <v>42239</v>
      </c>
      <c r="B152" s="4" t="s">
        <v>72</v>
      </c>
      <c r="C152" s="76">
        <f t="shared" si="83"/>
        <v>0</v>
      </c>
      <c r="D152" s="5">
        <v>0</v>
      </c>
      <c r="E152" s="15">
        <v>0</v>
      </c>
      <c r="F152" s="5">
        <v>0</v>
      </c>
      <c r="G152" s="71">
        <v>0</v>
      </c>
      <c r="H152" s="5"/>
      <c r="I152" s="5"/>
      <c r="J152" s="136"/>
      <c r="K152" s="159"/>
      <c r="L152" s="159"/>
    </row>
    <row r="153" spans="1:12" ht="20.100000000000001" customHeight="1">
      <c r="A153" s="41">
        <v>4224</v>
      </c>
      <c r="B153" s="16" t="s">
        <v>85</v>
      </c>
      <c r="C153" s="76">
        <f t="shared" si="83"/>
        <v>0</v>
      </c>
      <c r="D153" s="26">
        <f>D154</f>
        <v>0</v>
      </c>
      <c r="E153" s="26">
        <f t="shared" ref="E153:L153" si="86">E154</f>
        <v>0</v>
      </c>
      <c r="F153" s="26">
        <f t="shared" si="86"/>
        <v>0</v>
      </c>
      <c r="G153" s="26">
        <f t="shared" si="86"/>
        <v>0</v>
      </c>
      <c r="H153" s="26">
        <f t="shared" si="86"/>
        <v>0</v>
      </c>
      <c r="I153" s="26">
        <f t="shared" si="86"/>
        <v>0</v>
      </c>
      <c r="J153" s="153">
        <f t="shared" si="86"/>
        <v>0</v>
      </c>
      <c r="K153" s="177">
        <f t="shared" si="86"/>
        <v>0</v>
      </c>
      <c r="L153" s="177">
        <f t="shared" si="86"/>
        <v>0</v>
      </c>
    </row>
    <row r="154" spans="1:12" ht="20.100000000000001" customHeight="1">
      <c r="A154" s="42">
        <v>42242</v>
      </c>
      <c r="B154" s="4" t="s">
        <v>86</v>
      </c>
      <c r="C154" s="76">
        <f t="shared" si="83"/>
        <v>0</v>
      </c>
      <c r="D154" s="5">
        <v>0</v>
      </c>
      <c r="E154" s="15">
        <v>0</v>
      </c>
      <c r="F154" s="5">
        <v>0</v>
      </c>
      <c r="G154" s="71">
        <v>0</v>
      </c>
      <c r="H154" s="5"/>
      <c r="I154" s="5"/>
      <c r="J154" s="136"/>
      <c r="K154" s="159"/>
      <c r="L154" s="159"/>
    </row>
    <row r="155" spans="1:12" ht="20.100000000000001" customHeight="1">
      <c r="A155" s="41">
        <v>4226</v>
      </c>
      <c r="B155" s="16" t="s">
        <v>87</v>
      </c>
      <c r="C155" s="76">
        <f t="shared" si="83"/>
        <v>0</v>
      </c>
      <c r="D155" s="26">
        <f>D156+D157</f>
        <v>0</v>
      </c>
      <c r="E155" s="26">
        <f t="shared" ref="E155:L155" si="87">E156+E157</f>
        <v>0</v>
      </c>
      <c r="F155" s="26">
        <f t="shared" si="87"/>
        <v>0</v>
      </c>
      <c r="G155" s="26">
        <f t="shared" si="87"/>
        <v>0</v>
      </c>
      <c r="H155" s="26">
        <f t="shared" si="87"/>
        <v>0</v>
      </c>
      <c r="I155" s="26">
        <f t="shared" si="87"/>
        <v>0</v>
      </c>
      <c r="J155" s="153">
        <f t="shared" si="87"/>
        <v>0</v>
      </c>
      <c r="K155" s="177">
        <f t="shared" si="87"/>
        <v>0</v>
      </c>
      <c r="L155" s="177">
        <f t="shared" si="87"/>
        <v>0</v>
      </c>
    </row>
    <row r="156" spans="1:12" ht="20.100000000000001" customHeight="1">
      <c r="A156" s="42">
        <v>42261</v>
      </c>
      <c r="B156" s="4" t="s">
        <v>87</v>
      </c>
      <c r="C156" s="76">
        <f t="shared" si="83"/>
        <v>0</v>
      </c>
      <c r="D156" s="5">
        <v>0</v>
      </c>
      <c r="E156" s="15">
        <v>0</v>
      </c>
      <c r="F156" s="5">
        <v>0</v>
      </c>
      <c r="G156" s="71">
        <v>0</v>
      </c>
      <c r="H156" s="5"/>
      <c r="I156" s="5"/>
      <c r="J156" s="136"/>
      <c r="K156" s="159"/>
      <c r="L156" s="159"/>
    </row>
    <row r="157" spans="1:12" ht="20.100000000000001" customHeight="1">
      <c r="A157" s="42">
        <v>42262</v>
      </c>
      <c r="B157" s="4" t="s">
        <v>104</v>
      </c>
      <c r="C157" s="76">
        <f t="shared" si="83"/>
        <v>0</v>
      </c>
      <c r="D157" s="5"/>
      <c r="E157" s="15"/>
      <c r="F157" s="5"/>
      <c r="G157" s="71"/>
      <c r="H157" s="71"/>
      <c r="I157" s="5"/>
      <c r="J157" s="136"/>
      <c r="K157" s="159"/>
      <c r="L157" s="159"/>
    </row>
    <row r="158" spans="1:12" ht="20.100000000000001" customHeight="1">
      <c r="A158" s="41">
        <v>4227</v>
      </c>
      <c r="B158" s="16" t="s">
        <v>88</v>
      </c>
      <c r="C158" s="76">
        <f t="shared" si="83"/>
        <v>62000</v>
      </c>
      <c r="D158" s="26">
        <f>D159+D160+D161</f>
        <v>0</v>
      </c>
      <c r="E158" s="26">
        <f t="shared" ref="E158:L158" si="88">E159+E160+E161</f>
        <v>5000</v>
      </c>
      <c r="F158" s="26">
        <f t="shared" si="88"/>
        <v>5000</v>
      </c>
      <c r="G158" s="26">
        <f t="shared" si="88"/>
        <v>10000</v>
      </c>
      <c r="H158" s="26">
        <f t="shared" si="88"/>
        <v>0</v>
      </c>
      <c r="I158" s="26">
        <f t="shared" si="88"/>
        <v>30000</v>
      </c>
      <c r="J158" s="153">
        <f t="shared" si="88"/>
        <v>12000</v>
      </c>
      <c r="K158" s="177">
        <f t="shared" si="88"/>
        <v>62520</v>
      </c>
      <c r="L158" s="177">
        <f t="shared" si="88"/>
        <v>65520</v>
      </c>
    </row>
    <row r="159" spans="1:12" ht="20.100000000000001" customHeight="1">
      <c r="A159" s="42">
        <v>42271</v>
      </c>
      <c r="B159" s="4" t="s">
        <v>89</v>
      </c>
      <c r="C159" s="76">
        <f t="shared" si="83"/>
        <v>0</v>
      </c>
      <c r="D159" s="5">
        <v>0</v>
      </c>
      <c r="E159" s="15">
        <v>0</v>
      </c>
      <c r="F159" s="5">
        <v>0</v>
      </c>
      <c r="G159" s="71">
        <v>0</v>
      </c>
      <c r="H159" s="5"/>
      <c r="I159" s="5"/>
      <c r="J159" s="136"/>
      <c r="K159" s="159"/>
      <c r="L159" s="159"/>
    </row>
    <row r="160" spans="1:12" ht="20.100000000000001" customHeight="1">
      <c r="A160" s="42">
        <v>42272</v>
      </c>
      <c r="B160" s="4" t="s">
        <v>90</v>
      </c>
      <c r="C160" s="76">
        <f t="shared" si="83"/>
        <v>0</v>
      </c>
      <c r="D160" s="5">
        <v>0</v>
      </c>
      <c r="E160" s="15">
        <v>0</v>
      </c>
      <c r="F160" s="5">
        <v>0</v>
      </c>
      <c r="G160" s="71">
        <v>0</v>
      </c>
      <c r="H160" s="5"/>
      <c r="I160" s="5"/>
      <c r="J160" s="136"/>
      <c r="K160" s="159"/>
      <c r="L160" s="159"/>
    </row>
    <row r="161" spans="1:12" ht="20.100000000000001" customHeight="1">
      <c r="A161" s="42">
        <v>42273</v>
      </c>
      <c r="B161" s="4" t="s">
        <v>91</v>
      </c>
      <c r="C161" s="76">
        <f>SUM(D161:J161)</f>
        <v>62000</v>
      </c>
      <c r="D161" s="5"/>
      <c r="E161" s="15">
        <v>5000</v>
      </c>
      <c r="F161" s="5">
        <v>5000</v>
      </c>
      <c r="G161" s="71">
        <v>10000</v>
      </c>
      <c r="H161" s="5"/>
      <c r="I161" s="5">
        <v>30000</v>
      </c>
      <c r="J161" s="136">
        <v>12000</v>
      </c>
      <c r="K161" s="159">
        <v>62520</v>
      </c>
      <c r="L161" s="159">
        <v>65520</v>
      </c>
    </row>
    <row r="162" spans="1:12" ht="20.100000000000001" customHeight="1">
      <c r="A162" s="38">
        <v>424</v>
      </c>
      <c r="B162" s="29" t="s">
        <v>60</v>
      </c>
      <c r="C162" s="30">
        <f>SUM(D162:J162)</f>
        <v>9000</v>
      </c>
      <c r="D162" s="31">
        <f>D163</f>
        <v>0</v>
      </c>
      <c r="E162" s="31">
        <f t="shared" ref="E162:L162" si="89">E163</f>
        <v>3000</v>
      </c>
      <c r="F162" s="31">
        <f t="shared" si="89"/>
        <v>6000</v>
      </c>
      <c r="G162" s="31">
        <f t="shared" si="89"/>
        <v>0</v>
      </c>
      <c r="H162" s="31">
        <f t="shared" si="89"/>
        <v>0</v>
      </c>
      <c r="I162" s="31">
        <f t="shared" si="89"/>
        <v>0</v>
      </c>
      <c r="J162" s="151">
        <f t="shared" si="89"/>
        <v>0</v>
      </c>
      <c r="K162" s="175">
        <f t="shared" si="89"/>
        <v>9060</v>
      </c>
      <c r="L162" s="175">
        <f t="shared" si="89"/>
        <v>9060</v>
      </c>
    </row>
    <row r="163" spans="1:12" ht="20.100000000000001" customHeight="1">
      <c r="A163" s="19">
        <v>4241</v>
      </c>
      <c r="B163" s="3" t="s">
        <v>61</v>
      </c>
      <c r="C163" s="76">
        <f>SUM(D163:J163)</f>
        <v>9000</v>
      </c>
      <c r="D163" s="6">
        <f>D164</f>
        <v>0</v>
      </c>
      <c r="E163" s="6">
        <f t="shared" ref="E163:L163" si="90">E164</f>
        <v>3000</v>
      </c>
      <c r="F163" s="6">
        <f t="shared" si="90"/>
        <v>6000</v>
      </c>
      <c r="G163" s="6">
        <f t="shared" si="90"/>
        <v>0</v>
      </c>
      <c r="H163" s="6">
        <f t="shared" si="90"/>
        <v>0</v>
      </c>
      <c r="I163" s="6">
        <f t="shared" si="90"/>
        <v>0</v>
      </c>
      <c r="J163" s="150">
        <f t="shared" si="90"/>
        <v>0</v>
      </c>
      <c r="K163" s="174">
        <f t="shared" si="90"/>
        <v>9060</v>
      </c>
      <c r="L163" s="174">
        <f t="shared" si="90"/>
        <v>9060</v>
      </c>
    </row>
    <row r="164" spans="1:12" ht="20.100000000000001" customHeight="1" thickBot="1">
      <c r="A164" s="39">
        <v>42411</v>
      </c>
      <c r="B164" s="7" t="s">
        <v>61</v>
      </c>
      <c r="C164" s="76">
        <f>SUM(D164:J164)</f>
        <v>9000</v>
      </c>
      <c r="D164" s="5"/>
      <c r="E164" s="15">
        <v>3000</v>
      </c>
      <c r="F164" s="5">
        <v>6000</v>
      </c>
      <c r="G164" s="71">
        <v>0</v>
      </c>
      <c r="H164" s="5"/>
      <c r="I164" s="5"/>
      <c r="J164" s="154"/>
      <c r="K164" s="159">
        <v>9060</v>
      </c>
      <c r="L164" s="159">
        <v>9060</v>
      </c>
    </row>
    <row r="165" spans="1:12" ht="20.100000000000001" customHeight="1" thickBot="1">
      <c r="A165" s="21"/>
      <c r="B165" s="79" t="s">
        <v>62</v>
      </c>
      <c r="C165" s="81">
        <f>SUM(D165:J165)</f>
        <v>6990943</v>
      </c>
      <c r="D165" s="80">
        <f>SUM(D162+D143+D140+D134+D121+D88+D67+D56+D50+D43+D42)</f>
        <v>5300000</v>
      </c>
      <c r="E165" s="80">
        <f t="shared" ref="E165:L165" si="91">SUM(E162+E143+E140+E134+E121+E88+E67+E56+E50+E43+E42)</f>
        <v>809043</v>
      </c>
      <c r="F165" s="80">
        <f t="shared" si="91"/>
        <v>557900</v>
      </c>
      <c r="G165" s="80">
        <f t="shared" si="91"/>
        <v>10000</v>
      </c>
      <c r="H165" s="80">
        <f t="shared" si="91"/>
        <v>0</v>
      </c>
      <c r="I165" s="129">
        <f t="shared" si="91"/>
        <v>160000</v>
      </c>
      <c r="J165" s="155">
        <f t="shared" si="91"/>
        <v>154000</v>
      </c>
      <c r="K165" s="178">
        <f t="shared" si="91"/>
        <v>7193951</v>
      </c>
      <c r="L165" s="178">
        <f t="shared" si="91"/>
        <v>7316180</v>
      </c>
    </row>
    <row r="167" spans="1:12">
      <c r="A167" s="1" t="s">
        <v>167</v>
      </c>
      <c r="B167" s="17"/>
    </row>
    <row r="169" spans="1:12">
      <c r="A169" s="1" t="s">
        <v>63</v>
      </c>
      <c r="D169" s="2" t="s">
        <v>97</v>
      </c>
    </row>
    <row r="170" spans="1:12">
      <c r="A170" s="9" t="s">
        <v>95</v>
      </c>
      <c r="D170" s="2" t="s">
        <v>96</v>
      </c>
    </row>
  </sheetData>
  <sheetProtection formatCells="0" formatColumns="0" formatRows="0" insertColumns="0" insertRows="0" insertHyperlinks="0" deleteColumns="0" deleteRows="0" selectLockedCells="1" sort="0"/>
  <mergeCells count="2">
    <mergeCell ref="A138:G138"/>
    <mergeCell ref="A9:G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9" orientation="landscape" verticalDpi="180" r:id="rId1"/>
  <headerFooter alignWithMargins="0"/>
  <rowBreaks count="3" manualBreakCount="3">
    <brk id="37" max="16383" man="1"/>
    <brk id="75" max="11" man="1"/>
    <brk id="15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List1!Podrucje_ispisa</vt:lpstr>
    </vt:vector>
  </TitlesOfParts>
  <Company>w4qtr4weqt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Baranašić</dc:creator>
  <cp:lastModifiedBy>Korisnik</cp:lastModifiedBy>
  <cp:lastPrinted>2017-10-12T11:33:33Z</cp:lastPrinted>
  <dcterms:created xsi:type="dcterms:W3CDTF">2004-09-15T17:36:42Z</dcterms:created>
  <dcterms:modified xsi:type="dcterms:W3CDTF">2017-11-24T13:17:46Z</dcterms:modified>
</cp:coreProperties>
</file>