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127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List1!$A$1:$K$169</definedName>
  </definedNames>
  <calcPr calcId="124519"/>
</workbook>
</file>

<file path=xl/calcChain.xml><?xml version="1.0" encoding="utf-8"?>
<calcChain xmlns="http://schemas.openxmlformats.org/spreadsheetml/2006/main">
  <c r="G120" i="1"/>
  <c r="H120"/>
  <c r="I120"/>
  <c r="D120"/>
  <c r="C123"/>
  <c r="E106"/>
  <c r="F106"/>
  <c r="G106"/>
  <c r="H106"/>
  <c r="I106"/>
  <c r="D106"/>
  <c r="C109"/>
  <c r="D128"/>
  <c r="E128"/>
  <c r="F128"/>
  <c r="G128"/>
  <c r="H128"/>
  <c r="I128"/>
  <c r="C128"/>
  <c r="E15"/>
  <c r="F15"/>
  <c r="G15"/>
  <c r="H15"/>
  <c r="I15"/>
  <c r="I14" s="1"/>
  <c r="D15"/>
  <c r="C15" s="1"/>
  <c r="C17"/>
  <c r="C18"/>
  <c r="C16"/>
  <c r="D14" l="1"/>
  <c r="E42"/>
  <c r="F42"/>
  <c r="G42"/>
  <c r="H42"/>
  <c r="I42"/>
  <c r="D42"/>
  <c r="E49"/>
  <c r="F49"/>
  <c r="G49"/>
  <c r="H49"/>
  <c r="I49"/>
  <c r="E56"/>
  <c r="F56"/>
  <c r="G56"/>
  <c r="H56"/>
  <c r="I56"/>
  <c r="E60"/>
  <c r="F60"/>
  <c r="G60"/>
  <c r="H60"/>
  <c r="I60"/>
  <c r="E62"/>
  <c r="F62"/>
  <c r="G62"/>
  <c r="H62"/>
  <c r="I62"/>
  <c r="E64"/>
  <c r="F64"/>
  <c r="G64"/>
  <c r="H64"/>
  <c r="I64"/>
  <c r="E67"/>
  <c r="F67"/>
  <c r="G67"/>
  <c r="H67"/>
  <c r="I67"/>
  <c r="D67"/>
  <c r="E73"/>
  <c r="F73"/>
  <c r="G73"/>
  <c r="H73"/>
  <c r="I73"/>
  <c r="E75"/>
  <c r="F75"/>
  <c r="G75"/>
  <c r="H75"/>
  <c r="I75"/>
  <c r="E79"/>
  <c r="F79"/>
  <c r="G79"/>
  <c r="H79"/>
  <c r="I79"/>
  <c r="E83"/>
  <c r="F83"/>
  <c r="G83"/>
  <c r="H83"/>
  <c r="I83"/>
  <c r="E85"/>
  <c r="F85"/>
  <c r="G85"/>
  <c r="H85"/>
  <c r="I85"/>
  <c r="E88"/>
  <c r="F88"/>
  <c r="G88"/>
  <c r="H88"/>
  <c r="I88"/>
  <c r="E93"/>
  <c r="F93"/>
  <c r="G93"/>
  <c r="H93"/>
  <c r="I93"/>
  <c r="E97"/>
  <c r="F97"/>
  <c r="G97"/>
  <c r="H97"/>
  <c r="I97"/>
  <c r="E100"/>
  <c r="F100"/>
  <c r="G100"/>
  <c r="H100"/>
  <c r="I100"/>
  <c r="E110"/>
  <c r="F110"/>
  <c r="G110"/>
  <c r="H110"/>
  <c r="I110"/>
  <c r="E114"/>
  <c r="F114"/>
  <c r="G114"/>
  <c r="H114"/>
  <c r="I114"/>
  <c r="E117"/>
  <c r="F117"/>
  <c r="G117"/>
  <c r="H117"/>
  <c r="I117"/>
  <c r="E121"/>
  <c r="F121"/>
  <c r="G121"/>
  <c r="H121"/>
  <c r="I121"/>
  <c r="E124"/>
  <c r="F124"/>
  <c r="G124"/>
  <c r="H124"/>
  <c r="I124"/>
  <c r="E126"/>
  <c r="F126"/>
  <c r="G126"/>
  <c r="H126"/>
  <c r="I126"/>
  <c r="E130"/>
  <c r="F130"/>
  <c r="F120" s="1"/>
  <c r="G130"/>
  <c r="H130"/>
  <c r="I130"/>
  <c r="E134"/>
  <c r="E133" s="1"/>
  <c r="E132" s="1"/>
  <c r="F134"/>
  <c r="F133" s="1"/>
  <c r="F132" s="1"/>
  <c r="G134"/>
  <c r="G133" s="1"/>
  <c r="G132" s="1"/>
  <c r="H134"/>
  <c r="H133" s="1"/>
  <c r="H132" s="1"/>
  <c r="I134"/>
  <c r="I133" s="1"/>
  <c r="I132" s="1"/>
  <c r="E140"/>
  <c r="E139" s="1"/>
  <c r="F140"/>
  <c r="F139" s="1"/>
  <c r="G140"/>
  <c r="G139" s="1"/>
  <c r="H140"/>
  <c r="H139" s="1"/>
  <c r="I140"/>
  <c r="I139" s="1"/>
  <c r="E143"/>
  <c r="F143"/>
  <c r="G143"/>
  <c r="H143"/>
  <c r="I143"/>
  <c r="E146"/>
  <c r="F146"/>
  <c r="G146"/>
  <c r="H146"/>
  <c r="I146"/>
  <c r="E148"/>
  <c r="F148"/>
  <c r="G148"/>
  <c r="H148"/>
  <c r="I148"/>
  <c r="E152"/>
  <c r="F152"/>
  <c r="G152"/>
  <c r="H152"/>
  <c r="I152"/>
  <c r="E154"/>
  <c r="F154"/>
  <c r="G154"/>
  <c r="H154"/>
  <c r="I154"/>
  <c r="E157"/>
  <c r="F157"/>
  <c r="G157"/>
  <c r="H157"/>
  <c r="I157"/>
  <c r="E162"/>
  <c r="E161" s="1"/>
  <c r="F162"/>
  <c r="F161" s="1"/>
  <c r="G162"/>
  <c r="G161" s="1"/>
  <c r="H162"/>
  <c r="H161" s="1"/>
  <c r="I162"/>
  <c r="I161" s="1"/>
  <c r="D134"/>
  <c r="D114"/>
  <c r="D62"/>
  <c r="E120" l="1"/>
  <c r="I41"/>
  <c r="G41"/>
  <c r="E41"/>
  <c r="H41"/>
  <c r="F41"/>
  <c r="I142"/>
  <c r="G142"/>
  <c r="E142"/>
  <c r="E138" s="1"/>
  <c r="H87"/>
  <c r="F87"/>
  <c r="H142"/>
  <c r="H138" s="1"/>
  <c r="F142"/>
  <c r="F138" s="1"/>
  <c r="I138"/>
  <c r="G138"/>
  <c r="I87"/>
  <c r="G87"/>
  <c r="E87"/>
  <c r="G66"/>
  <c r="H66"/>
  <c r="H55"/>
  <c r="H54" s="1"/>
  <c r="H40" s="1"/>
  <c r="F55"/>
  <c r="I55"/>
  <c r="G55"/>
  <c r="E55"/>
  <c r="F66"/>
  <c r="E66"/>
  <c r="I66"/>
  <c r="D49"/>
  <c r="D41" s="1"/>
  <c r="C61"/>
  <c r="D60"/>
  <c r="C60" s="1"/>
  <c r="E25"/>
  <c r="F25"/>
  <c r="G25"/>
  <c r="G14" s="1"/>
  <c r="H25"/>
  <c r="H14" s="1"/>
  <c r="I25"/>
  <c r="D25"/>
  <c r="C28"/>
  <c r="C29"/>
  <c r="E33"/>
  <c r="F33"/>
  <c r="G33"/>
  <c r="H33"/>
  <c r="I33"/>
  <c r="D33"/>
  <c r="E30"/>
  <c r="E14" s="1"/>
  <c r="F30"/>
  <c r="G30"/>
  <c r="H30"/>
  <c r="I30"/>
  <c r="D30"/>
  <c r="E22"/>
  <c r="F22"/>
  <c r="G22"/>
  <c r="H22"/>
  <c r="I22"/>
  <c r="D22"/>
  <c r="E19"/>
  <c r="F19"/>
  <c r="F14" s="1"/>
  <c r="C14" s="1"/>
  <c r="G19"/>
  <c r="H19"/>
  <c r="I19"/>
  <c r="D19"/>
  <c r="D35"/>
  <c r="E35"/>
  <c r="F35"/>
  <c r="G35"/>
  <c r="H35"/>
  <c r="I35"/>
  <c r="C20"/>
  <c r="C21"/>
  <c r="C23"/>
  <c r="C24"/>
  <c r="C26"/>
  <c r="C27"/>
  <c r="C31"/>
  <c r="C32"/>
  <c r="C34"/>
  <c r="C36"/>
  <c r="C44"/>
  <c r="C45"/>
  <c r="C46"/>
  <c r="C47"/>
  <c r="C48"/>
  <c r="C50"/>
  <c r="C51"/>
  <c r="C52"/>
  <c r="C53"/>
  <c r="C43"/>
  <c r="D148"/>
  <c r="D154"/>
  <c r="C156"/>
  <c r="C115"/>
  <c r="C72"/>
  <c r="C136"/>
  <c r="C163"/>
  <c r="C159"/>
  <c r="C160"/>
  <c r="C158"/>
  <c r="C155"/>
  <c r="C153"/>
  <c r="C150"/>
  <c r="C151"/>
  <c r="C149"/>
  <c r="C147"/>
  <c r="C145"/>
  <c r="C144"/>
  <c r="C141"/>
  <c r="C57"/>
  <c r="C58"/>
  <c r="C59"/>
  <c r="C63"/>
  <c r="C65"/>
  <c r="C69"/>
  <c r="C70"/>
  <c r="C71"/>
  <c r="C68"/>
  <c r="C74"/>
  <c r="C77"/>
  <c r="C78"/>
  <c r="C76"/>
  <c r="C80"/>
  <c r="C81"/>
  <c r="C82"/>
  <c r="C84"/>
  <c r="C86"/>
  <c r="C89"/>
  <c r="C90"/>
  <c r="C91"/>
  <c r="C92"/>
  <c r="C94"/>
  <c r="C95"/>
  <c r="C96"/>
  <c r="C98"/>
  <c r="C99"/>
  <c r="C101"/>
  <c r="C102"/>
  <c r="C103"/>
  <c r="C104"/>
  <c r="C105"/>
  <c r="C107"/>
  <c r="C108"/>
  <c r="C111"/>
  <c r="C112"/>
  <c r="C113"/>
  <c r="C116"/>
  <c r="C118"/>
  <c r="C119"/>
  <c r="C122"/>
  <c r="C125"/>
  <c r="C127"/>
  <c r="C131"/>
  <c r="D73"/>
  <c r="D157"/>
  <c r="D152"/>
  <c r="D146"/>
  <c r="D143"/>
  <c r="D124"/>
  <c r="D117"/>
  <c r="D110"/>
  <c r="D100"/>
  <c r="D75"/>
  <c r="D56"/>
  <c r="D64"/>
  <c r="D55" s="1"/>
  <c r="D79"/>
  <c r="D83"/>
  <c r="D85"/>
  <c r="D88"/>
  <c r="D93"/>
  <c r="D97"/>
  <c r="D130"/>
  <c r="D121"/>
  <c r="D126"/>
  <c r="D140"/>
  <c r="D162"/>
  <c r="D161" s="1"/>
  <c r="F54" l="1"/>
  <c r="F40" s="1"/>
  <c r="F39" s="1"/>
  <c r="H164"/>
  <c r="E54"/>
  <c r="E40" s="1"/>
  <c r="E39" s="1"/>
  <c r="G54"/>
  <c r="G40" s="1"/>
  <c r="G39" s="1"/>
  <c r="H39"/>
  <c r="G164"/>
  <c r="I164"/>
  <c r="F164"/>
  <c r="E164"/>
  <c r="D66"/>
  <c r="D87"/>
  <c r="D54" s="1"/>
  <c r="I54"/>
  <c r="I40" s="1"/>
  <c r="I39" s="1"/>
  <c r="C88"/>
  <c r="C148"/>
  <c r="C42"/>
  <c r="H13"/>
  <c r="C140"/>
  <c r="C97"/>
  <c r="C85"/>
  <c r="C64"/>
  <c r="C124"/>
  <c r="C146"/>
  <c r="C35"/>
  <c r="C22"/>
  <c r="C67"/>
  <c r="C117"/>
  <c r="C152"/>
  <c r="C154"/>
  <c r="I13"/>
  <c r="G13"/>
  <c r="E13"/>
  <c r="C25"/>
  <c r="F13"/>
  <c r="C75"/>
  <c r="D13"/>
  <c r="C33"/>
  <c r="C30"/>
  <c r="C79"/>
  <c r="C106"/>
  <c r="C114"/>
  <c r="C130"/>
  <c r="C19"/>
  <c r="C83"/>
  <c r="C100"/>
  <c r="C157"/>
  <c r="C161"/>
  <c r="C126"/>
  <c r="C143"/>
  <c r="C162"/>
  <c r="C121"/>
  <c r="C110"/>
  <c r="C73"/>
  <c r="C93"/>
  <c r="C62"/>
  <c r="C56"/>
  <c r="D142"/>
  <c r="D139"/>
  <c r="C139" s="1"/>
  <c r="C49" l="1"/>
  <c r="C120"/>
  <c r="C55"/>
  <c r="C142"/>
  <c r="C13"/>
  <c r="C66"/>
  <c r="D138"/>
  <c r="C138" l="1"/>
  <c r="C41"/>
  <c r="D133" l="1"/>
  <c r="D164" s="1"/>
  <c r="D132" l="1"/>
  <c r="C135" l="1"/>
  <c r="C134" l="1"/>
  <c r="C133" l="1"/>
  <c r="C132" l="1"/>
  <c r="C54" l="1"/>
  <c r="D40"/>
  <c r="D39" s="1"/>
  <c r="C39" s="1"/>
  <c r="C164"/>
  <c r="C87" l="1"/>
  <c r="C40"/>
</calcChain>
</file>

<file path=xl/sharedStrings.xml><?xml version="1.0" encoding="utf-8"?>
<sst xmlns="http://schemas.openxmlformats.org/spreadsheetml/2006/main" count="173" uniqueCount="163">
  <si>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</si>
  <si>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</si>
  <si>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</si>
  <si>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</si>
  <si>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</si>
  <si>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</si>
  <si>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</si>
  <si>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</si>
  <si>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</si>
  <si>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</si>
  <si>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</si>
  <si>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</si>
  <si>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</si>
  <si>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</si>
  <si>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</si>
  <si>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</si>
  <si>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</si>
  <si>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</si>
  <si>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</si>
  <si>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</si>
  <si>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</si>
  <si>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</si>
  <si>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</si>
  <si>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</si>
  <si>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</si>
  <si>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</si>
  <si>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</si>
  <si>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</si>
  <si>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</si>
  <si>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</si>
  <si>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</si>
  <si>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</si>
  <si>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</si>
  <si>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</si>
  <si>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</si>
  <si>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</si>
  <si>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</si>
  <si>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</si>
  <si>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</si>
  <si>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</si>
  <si>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</si>
  <si>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</si>
  <si>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</si>
  <si>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</si>
  <si>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</si>
  <si>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</si>
  <si>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</si>
  <si>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</si>
  <si>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</si>
  <si>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</si>
  <si>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</si>
  <si>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</si>
  <si>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</si>
  <si>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</si>
  <si>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</si>
  <si>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</si>
  <si>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</si>
  <si>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</si>
  <si>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</si>
  <si>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</si>
  <si>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</si>
  <si>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</si>
  <si>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</si>
  <si>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Računovođa: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</si>
  <si>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</si>
  <si>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</si>
  <si>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</si>
  <si>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</si>
  <si>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</si>
  <si>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</si>
  <si>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</si>
  <si>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</si>
  <si>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</si>
  <si>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</si>
  <si>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Zgrade obraz.institucija-sanitarni čvor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</si>
  <si>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</si>
  <si>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</si>
  <si>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</si>
  <si>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</si>
  <si>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</si>
  <si>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Uredski namještaj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</si>
  <si>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</si>
  <si>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</si>
  <si>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</si>
  <si>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</si>
  <si>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</si>
  <si>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</si>
  <si>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</si>
  <si>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</si>
  <si>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</si>
  <si>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</si>
  <si>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</si>
  <si>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KAPITALNA ULAGANJA</t>
  </si>
  <si>
    <t>UKUPNO</t>
  </si>
  <si>
    <t xml:space="preserve"> OSNOVNA ŠKOLA DONJA STUBICA</t>
  </si>
  <si>
    <t>Valentina Pavalić</t>
  </si>
  <si>
    <t>Sonja Martinek, prof.</t>
  </si>
  <si>
    <t>Ravnateljica:</t>
  </si>
  <si>
    <t>Kamate</t>
  </si>
  <si>
    <t>Ostali materijal za potrebe poslovanja</t>
  </si>
  <si>
    <t>Ostale komunalne usluge</t>
  </si>
  <si>
    <t>Laboratorijske usluge</t>
  </si>
  <si>
    <t>Autorski honorari</t>
  </si>
  <si>
    <t>Usluge ažuriranja računalnih baza</t>
  </si>
  <si>
    <t>Glazbeni instrumenti i oprema</t>
  </si>
  <si>
    <t>Plaće za zaposlene</t>
  </si>
  <si>
    <t>Nagrade</t>
  </si>
  <si>
    <t>Dar za djecu</t>
  </si>
  <si>
    <t>Otpremnine</t>
  </si>
  <si>
    <t>Naknade za bolest, invalidnost, smrtni sl.</t>
  </si>
  <si>
    <t>Regres</t>
  </si>
  <si>
    <t>Doprinosi za obvezno ZO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</si>
  <si>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</si>
  <si>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</si>
  <si>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</si>
  <si>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</si>
  <si>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</si>
  <si>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>Ostali prihodi od fin. imovine</t>
  </si>
  <si>
    <t xml:space="preserve">Prihodi od iznajmljivanja </t>
  </si>
  <si>
    <t>Uplate učenika za šk.kuhinju, prih.od osig.</t>
  </si>
  <si>
    <t>Prihodi od pruženih usluga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</si>
  <si>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</si>
  <si>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</si>
  <si>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</si>
  <si>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</si>
  <si>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</si>
  <si>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</si>
  <si>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</si>
  <si>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</si>
  <si>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</si>
  <si>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</si>
  <si>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</si>
  <si>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Županija</t>
  </si>
  <si>
    <t>Donacije</t>
  </si>
  <si>
    <t>Grad</t>
  </si>
  <si>
    <t>6 i 7</t>
  </si>
  <si>
    <t>Državni pro.</t>
  </si>
  <si>
    <t>Vlastiti prihod</t>
  </si>
  <si>
    <t>Don. nef.im.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</si>
  <si>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</si>
  <si>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</si>
  <si>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</si>
  <si>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</si>
  <si>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</si>
  <si>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</si>
  <si>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</si>
  <si>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TOPLIČKA CESTA 27, DONJA STUBICA</t>
  </si>
  <si>
    <t>OIB 26580296546</t>
  </si>
  <si>
    <t>Namirnice za školsku kuhinju</t>
  </si>
  <si>
    <t xml:space="preserve"> PRVA IZMJENA FINANCIJSKOG PLANA ZA 2016. GODINU</t>
  </si>
  <si>
    <r>
      <rPr>
        <b/>
        <sz val="12"/>
        <rFont val="Arial"/>
        <family val="2"/>
        <charset val="238"/>
      </rPr>
      <t>PLAN 2016</t>
    </r>
    <r>
      <rPr>
        <b/>
        <sz val="18"/>
        <rFont val="Arial"/>
        <family val="2"/>
        <charset val="238"/>
      </rPr>
      <t>.</t>
    </r>
  </si>
  <si>
    <t>U Donjoj Stubici, 13.10.2016.</t>
  </si>
  <si>
    <t>Uplate učenika; izleti,terenska nastava</t>
  </si>
  <si>
    <t>Tekuće pomoći iz pr.koji nije nadl.-grad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</si>
  <si>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</si>
  <si>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</si>
  <si>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</si>
  <si>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</si>
  <si>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</si>
  <si>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Premija osiguranja-odgovornost prema trećima</t>
  </si>
  <si>
    <t>Ostali prihodi-sudske tužbe</t>
  </si>
  <si>
    <t>KLASA: 400-01/16-01/9</t>
  </si>
  <si>
    <t>URBROJ:2113/01-380-5-04-16-1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</si>
</sst>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  <charset val="238"/>
    </font>
    <font>
      <sz val="16"/>
      <name val="Times New Roman"/>
      <family val="1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color theme="0"/>
      <name val="Times New Roman"/>
      <family val="1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Protection="1">
      <protection locked="0"/>
    </xf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Protection="1">
      <protection locked="0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vertical="top" wrapText="1"/>
    </xf>
    <xf numFmtId="14" fontId="2" fillId="0" borderId="0" xfId="0" applyNumberFormat="1" applyFont="1" applyProtection="1">
      <protection locked="0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4" fillId="0" borderId="1" xfId="0" applyNumberFormat="1" applyFont="1" applyBorder="1" applyProtection="1">
      <protection locked="0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1" fillId="2" borderId="2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3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/>
    <xf numFmtId="3" fontId="1" fillId="3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2" fillId="0" borderId="1" xfId="0" applyNumberFormat="1" applyFont="1" applyBorder="1" applyAlignment="1" applyProtection="1">
      <protection locked="0"/>
    </xf>
    <xf numFmtId="3" fontId="2" fillId="0" borderId="7" xfId="0" applyNumberFormat="1" applyFont="1" applyBorder="1" applyAlignment="1" applyProtection="1">
      <protection locked="0"/>
    </xf>
    <xf numFmtId="3" fontId="1" fillId="0" borderId="1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1" fillId="2" borderId="1" xfId="0" applyNumberFormat="1" applyFont="1" applyFill="1" applyBorder="1" applyAlignment="1"/>
    <xf numFmtId="3" fontId="1" fillId="0" borderId="7" xfId="0" applyNumberFormat="1" applyFont="1" applyBorder="1" applyAlignment="1"/>
    <xf numFmtId="3" fontId="4" fillId="0" borderId="2" xfId="0" applyNumberFormat="1" applyFont="1" applyBorder="1" applyAlignment="1"/>
    <xf numFmtId="3" fontId="2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3" fontId="1" fillId="3" borderId="1" xfId="0" applyNumberFormat="1" applyFont="1" applyFill="1" applyBorder="1" applyAlignment="1"/>
    <xf numFmtId="0" fontId="7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3" fontId="3" fillId="0" borderId="14" xfId="0" applyNumberFormat="1" applyFont="1" applyBorder="1" applyAlignment="1"/>
    <xf numFmtId="3" fontId="2" fillId="0" borderId="14" xfId="0" applyNumberFormat="1" applyFont="1" applyBorder="1" applyAlignment="1" applyProtection="1">
      <protection locked="0"/>
    </xf>
    <xf numFmtId="3" fontId="2" fillId="0" borderId="16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 applyProtection="1">
      <protection locked="0"/>
    </xf>
    <xf numFmtId="3" fontId="2" fillId="0" borderId="14" xfId="0" applyNumberFormat="1" applyFont="1" applyBorder="1" applyAlignment="1"/>
    <xf numFmtId="3" fontId="2" fillId="0" borderId="14" xfId="0" applyNumberFormat="1" applyFont="1" applyBorder="1" applyProtection="1">
      <protection locked="0"/>
    </xf>
    <xf numFmtId="3" fontId="3" fillId="0" borderId="14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3" fontId="1" fillId="0" borderId="18" xfId="0" applyNumberFormat="1" applyFont="1" applyBorder="1"/>
    <xf numFmtId="3" fontId="4" fillId="4" borderId="17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4" borderId="0" xfId="0" applyFont="1" applyFill="1"/>
    <xf numFmtId="0" fontId="4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3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>
      <alignment horizontal="left" vertical="top" wrapText="1"/>
    </xf>
    <xf numFmtId="3" fontId="3" fillId="4" borderId="14" xfId="0" applyNumberFormat="1" applyFont="1" applyFill="1" applyBorder="1" applyAlignment="1" applyProtection="1"/>
    <xf numFmtId="3" fontId="4" fillId="0" borderId="7" xfId="0" applyNumberFormat="1" applyFont="1" applyBorder="1" applyAlignment="1" applyProtection="1">
      <protection locked="0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3" fillId="0" borderId="0" xfId="0" applyFont="1"/>
    <xf numFmtId="0" fontId="13" fillId="4" borderId="0" xfId="0" applyFont="1" applyFill="1"/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top" wrapText="1"/>
    </xf>
    <xf numFmtId="3" fontId="14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3" fontId="15" fillId="4" borderId="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>
      <selection activeCell="F5" sqref="F5"/>
    </sheetView>
  </sheetViews>
  <sheetFormatPr defaultRowHeight="15.75"/>
  <cols>
    <col min="1" max="1" width="12.140625" style="1" customWidth="1"/>
    <col min="2" max="2" width="35.42578125" style="1" customWidth="1"/>
    <col min="3" max="3" width="18.140625" style="2" customWidth="1"/>
    <col min="4" max="4" width="17.7109375" style="2" customWidth="1"/>
    <col min="5" max="5" width="16.140625" style="14" customWidth="1"/>
    <col min="6" max="6" width="14.85546875" style="2" customWidth="1"/>
    <col min="7" max="9" width="14.7109375" style="2" customWidth="1"/>
    <col min="10" max="11" width="15.7109375" style="1" bestFit="1" customWidth="1"/>
    <col min="12" max="16384" width="9.140625" style="1"/>
  </cols>
  <sheetData>
    <row r="1" spans="1:10" ht="20.25">
      <c r="A1" s="63" t="s">
        <v>94</v>
      </c>
      <c r="B1" s="64"/>
    </row>
    <row r="2" spans="1:10" ht="20.25">
      <c r="A2" s="12" t="s">
        <v>146</v>
      </c>
      <c r="B2" s="64"/>
    </row>
    <row r="3" spans="1:10" ht="20.25">
      <c r="A3" s="12" t="s">
        <v>147</v>
      </c>
      <c r="B3" s="64"/>
    </row>
    <row r="4" spans="1:10" ht="20.25">
      <c r="A4" s="119" t="s">
        <v>161</v>
      </c>
      <c r="B4" s="64"/>
    </row>
    <row r="5" spans="1:10">
      <c r="A5" s="45" t="s">
        <v>162</v>
      </c>
      <c r="B5" s="45"/>
      <c r="C5" s="46"/>
      <c r="D5" s="46"/>
      <c r="E5" s="46"/>
      <c r="F5" s="46"/>
      <c r="G5" s="46"/>
      <c r="H5" s="46"/>
      <c r="I5" s="46"/>
    </row>
    <row r="6" spans="1:10">
      <c r="A6" s="45"/>
      <c r="B6" s="45"/>
      <c r="C6" s="46"/>
      <c r="D6" s="46"/>
      <c r="E6" s="46"/>
      <c r="F6" s="46"/>
      <c r="G6" s="46"/>
      <c r="H6" s="46"/>
      <c r="I6" s="46"/>
    </row>
    <row r="7" spans="1:10">
      <c r="A7" s="45"/>
      <c r="B7" s="45"/>
      <c r="C7" s="46"/>
      <c r="D7" s="46"/>
      <c r="E7" s="46"/>
      <c r="F7" s="46"/>
      <c r="G7" s="46"/>
      <c r="H7" s="46"/>
      <c r="I7" s="46"/>
    </row>
    <row r="8" spans="1:10">
      <c r="A8" s="45"/>
      <c r="B8" s="45"/>
      <c r="C8" s="46"/>
      <c r="D8" s="46"/>
      <c r="E8" s="46"/>
      <c r="F8" s="46"/>
      <c r="G8" s="46"/>
      <c r="H8" s="46"/>
      <c r="I8" s="46"/>
    </row>
    <row r="9" spans="1:10" ht="23.25">
      <c r="A9" s="130" t="s">
        <v>149</v>
      </c>
      <c r="B9" s="131"/>
      <c r="C9" s="131"/>
      <c r="D9" s="131"/>
      <c r="E9" s="131"/>
      <c r="F9" s="131"/>
      <c r="G9" s="131"/>
      <c r="H9" s="65"/>
      <c r="I9" s="65"/>
    </row>
    <row r="10" spans="1:10" ht="24" thickBot="1">
      <c r="A10" s="77"/>
      <c r="B10" s="78"/>
      <c r="C10" s="78"/>
      <c r="D10" s="78"/>
      <c r="E10" s="78"/>
      <c r="F10" s="78"/>
      <c r="G10" s="78"/>
      <c r="H10" s="78"/>
      <c r="I10" s="78"/>
    </row>
    <row r="11" spans="1:10" ht="24" thickBot="1">
      <c r="A11" s="99" t="s">
        <v>130</v>
      </c>
      <c r="B11" s="96" t="s">
        <v>131</v>
      </c>
      <c r="C11" s="100" t="s">
        <v>150</v>
      </c>
      <c r="D11" s="101" t="s">
        <v>136</v>
      </c>
      <c r="E11" s="101" t="s">
        <v>132</v>
      </c>
      <c r="F11" s="101" t="s">
        <v>137</v>
      </c>
      <c r="G11" s="101" t="s">
        <v>133</v>
      </c>
      <c r="H11" s="101" t="s">
        <v>138</v>
      </c>
      <c r="I11" s="101" t="s">
        <v>134</v>
      </c>
    </row>
    <row r="12" spans="1:10" ht="23.25">
      <c r="A12" s="84"/>
      <c r="B12" s="95" t="s">
        <v>129</v>
      </c>
      <c r="C12" s="85"/>
      <c r="D12" s="85"/>
      <c r="E12" s="85"/>
      <c r="F12" s="85"/>
      <c r="G12" s="85"/>
      <c r="H12" s="85"/>
      <c r="I12" s="85"/>
    </row>
    <row r="13" spans="1:10">
      <c r="A13" s="104" t="s">
        <v>135</v>
      </c>
      <c r="B13" s="105" t="s">
        <v>93</v>
      </c>
      <c r="C13" s="106">
        <f>C14+C35</f>
        <v>6841810</v>
      </c>
      <c r="D13" s="106">
        <f t="shared" ref="D13:I13" si="0">SUM(D14+D35)</f>
        <v>5281483</v>
      </c>
      <c r="E13" s="106">
        <f t="shared" si="0"/>
        <v>850837</v>
      </c>
      <c r="F13" s="106">
        <f t="shared" si="0"/>
        <v>490720</v>
      </c>
      <c r="G13" s="106">
        <f t="shared" si="0"/>
        <v>22770</v>
      </c>
      <c r="H13" s="106">
        <f t="shared" si="0"/>
        <v>35000</v>
      </c>
      <c r="I13" s="106">
        <f t="shared" si="0"/>
        <v>161000</v>
      </c>
    </row>
    <row r="14" spans="1:10" s="98" customFormat="1">
      <c r="A14" s="107">
        <v>6</v>
      </c>
      <c r="B14" s="35" t="s">
        <v>115</v>
      </c>
      <c r="C14" s="32">
        <f>SUM(D14:I14)</f>
        <v>6840982</v>
      </c>
      <c r="D14" s="32">
        <f>SUM(D15+D19+D22+D25+D30+D33)</f>
        <v>5281483</v>
      </c>
      <c r="E14" s="32">
        <f t="shared" ref="E14:I14" si="1">SUM(E15+E19+E22+E25+E30+E33)</f>
        <v>850837</v>
      </c>
      <c r="F14" s="32">
        <f t="shared" si="1"/>
        <v>489892</v>
      </c>
      <c r="G14" s="32">
        <f t="shared" si="1"/>
        <v>22770</v>
      </c>
      <c r="H14" s="32">
        <f t="shared" si="1"/>
        <v>35000</v>
      </c>
      <c r="I14" s="32">
        <f t="shared" si="1"/>
        <v>161000</v>
      </c>
    </row>
    <row r="15" spans="1:10" s="98" customFormat="1" ht="47.25">
      <c r="A15" s="86">
        <v>63</v>
      </c>
      <c r="B15" s="126" t="s">
        <v>155</v>
      </c>
      <c r="C15" s="30">
        <f>SUM(D15:I15)</f>
        <v>5442483</v>
      </c>
      <c r="D15" s="30">
        <f>SUM(D16:D18)</f>
        <v>5281483</v>
      </c>
      <c r="E15" s="30">
        <f t="shared" ref="E15:I15" si="2">SUM(E16:E18)</f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161000</v>
      </c>
    </row>
    <row r="16" spans="1:10" s="98" customFormat="1" ht="31.5">
      <c r="A16" s="121">
        <v>63611</v>
      </c>
      <c r="B16" s="122" t="s">
        <v>153</v>
      </c>
      <c r="C16" s="127">
        <f>SUM(D16:I16)</f>
        <v>161000</v>
      </c>
      <c r="D16" s="123"/>
      <c r="E16" s="123"/>
      <c r="F16" s="123"/>
      <c r="G16" s="123"/>
      <c r="H16" s="123"/>
      <c r="I16" s="123">
        <v>161000</v>
      </c>
      <c r="J16" s="120"/>
    </row>
    <row r="17" spans="1:10" s="98" customFormat="1" ht="31.5">
      <c r="A17" s="121">
        <v>636111</v>
      </c>
      <c r="B17" s="122" t="s">
        <v>154</v>
      </c>
      <c r="C17" s="127">
        <f t="shared" ref="C17:C18" si="3">SUM(D17:I17)</f>
        <v>5281483</v>
      </c>
      <c r="D17" s="123">
        <v>5281483</v>
      </c>
      <c r="E17" s="123"/>
      <c r="F17" s="123"/>
      <c r="G17" s="123"/>
      <c r="H17" s="123"/>
      <c r="I17" s="123"/>
      <c r="J17" s="120"/>
    </row>
    <row r="18" spans="1:10" s="98" customFormat="1">
      <c r="A18" s="121"/>
      <c r="B18" s="122"/>
      <c r="C18" s="127">
        <f t="shared" si="3"/>
        <v>0</v>
      </c>
      <c r="D18" s="123"/>
      <c r="E18" s="123"/>
      <c r="F18" s="123"/>
      <c r="G18" s="123"/>
      <c r="H18" s="123"/>
      <c r="I18" s="123"/>
      <c r="J18" s="120"/>
    </row>
    <row r="19" spans="1:10">
      <c r="A19" s="86">
        <v>64</v>
      </c>
      <c r="B19" s="36" t="s">
        <v>116</v>
      </c>
      <c r="C19" s="30">
        <f t="shared" ref="C19:C36" si="4">SUM(D19:I19)</f>
        <v>12092</v>
      </c>
      <c r="D19" s="30">
        <f>SUM(D20+D21)</f>
        <v>0</v>
      </c>
      <c r="E19" s="30">
        <f t="shared" ref="E19:I19" si="5">SUM(E20+E21)</f>
        <v>0</v>
      </c>
      <c r="F19" s="30">
        <f t="shared" si="5"/>
        <v>12092</v>
      </c>
      <c r="G19" s="30">
        <f t="shared" si="5"/>
        <v>0</v>
      </c>
      <c r="H19" s="30">
        <f t="shared" si="5"/>
        <v>0</v>
      </c>
      <c r="I19" s="30">
        <f t="shared" si="5"/>
        <v>0</v>
      </c>
    </row>
    <row r="20" spans="1:10">
      <c r="A20" s="87">
        <v>64199</v>
      </c>
      <c r="B20" s="88" t="s">
        <v>117</v>
      </c>
      <c r="C20" s="76">
        <f t="shared" si="4"/>
        <v>92</v>
      </c>
      <c r="D20" s="102"/>
      <c r="E20" s="102"/>
      <c r="F20" s="102">
        <v>92</v>
      </c>
      <c r="G20" s="102"/>
      <c r="H20" s="102"/>
      <c r="I20" s="102"/>
    </row>
    <row r="21" spans="1:10">
      <c r="A21" s="87">
        <v>64224</v>
      </c>
      <c r="B21" s="88" t="s">
        <v>118</v>
      </c>
      <c r="C21" s="76">
        <f t="shared" si="4"/>
        <v>12000</v>
      </c>
      <c r="D21" s="102"/>
      <c r="E21" s="102"/>
      <c r="F21" s="102">
        <v>12000</v>
      </c>
      <c r="G21" s="102"/>
      <c r="H21" s="102"/>
      <c r="I21" s="102"/>
    </row>
    <row r="22" spans="1:10" s="98" customFormat="1">
      <c r="A22" s="124">
        <v>65</v>
      </c>
      <c r="B22" s="97" t="s">
        <v>121</v>
      </c>
      <c r="C22" s="30">
        <f t="shared" si="4"/>
        <v>446800</v>
      </c>
      <c r="D22" s="52">
        <f>SUM(D23+D24)</f>
        <v>0</v>
      </c>
      <c r="E22" s="52">
        <f t="shared" ref="E22:I22" si="6">SUM(E23+E24)</f>
        <v>0</v>
      </c>
      <c r="F22" s="52">
        <f t="shared" si="6"/>
        <v>446800</v>
      </c>
      <c r="G22" s="52">
        <f t="shared" si="6"/>
        <v>0</v>
      </c>
      <c r="H22" s="52">
        <f t="shared" si="6"/>
        <v>0</v>
      </c>
      <c r="I22" s="52">
        <f t="shared" si="6"/>
        <v>0</v>
      </c>
    </row>
    <row r="23" spans="1:10" ht="31.5">
      <c r="A23" s="87">
        <v>65264</v>
      </c>
      <c r="B23" s="88" t="s">
        <v>119</v>
      </c>
      <c r="C23" s="76">
        <f t="shared" si="4"/>
        <v>321800</v>
      </c>
      <c r="D23" s="102"/>
      <c r="E23" s="102"/>
      <c r="F23" s="102">
        <v>321800</v>
      </c>
      <c r="G23" s="102"/>
      <c r="H23" s="102"/>
      <c r="I23" s="102"/>
    </row>
    <row r="24" spans="1:10">
      <c r="A24" s="87">
        <v>65269</v>
      </c>
      <c r="B24" s="88" t="s">
        <v>152</v>
      </c>
      <c r="C24" s="76">
        <f t="shared" si="4"/>
        <v>125000</v>
      </c>
      <c r="D24" s="102"/>
      <c r="E24" s="102"/>
      <c r="F24" s="102">
        <v>125000</v>
      </c>
      <c r="G24" s="102"/>
      <c r="H24" s="102"/>
      <c r="I24" s="102"/>
    </row>
    <row r="25" spans="1:10">
      <c r="A25" s="124">
        <v>66</v>
      </c>
      <c r="B25" s="125" t="s">
        <v>122</v>
      </c>
      <c r="C25" s="30">
        <f t="shared" si="4"/>
        <v>70770</v>
      </c>
      <c r="D25" s="52">
        <f>SUM(D26+D27+D28+D29)</f>
        <v>0</v>
      </c>
      <c r="E25" s="52">
        <f t="shared" ref="E25:I25" si="7">SUM(E26+E27+E28+E29)</f>
        <v>0</v>
      </c>
      <c r="F25" s="52">
        <f t="shared" si="7"/>
        <v>13000</v>
      </c>
      <c r="G25" s="52">
        <f t="shared" si="7"/>
        <v>22770</v>
      </c>
      <c r="H25" s="52">
        <f t="shared" si="7"/>
        <v>35000</v>
      </c>
      <c r="I25" s="52">
        <f t="shared" si="7"/>
        <v>0</v>
      </c>
    </row>
    <row r="26" spans="1:10">
      <c r="A26" s="87">
        <v>66151</v>
      </c>
      <c r="B26" s="88" t="s">
        <v>120</v>
      </c>
      <c r="C26" s="76">
        <f t="shared" si="4"/>
        <v>13000</v>
      </c>
      <c r="D26" s="102"/>
      <c r="E26" s="102"/>
      <c r="F26" s="102">
        <v>13000</v>
      </c>
      <c r="G26" s="102"/>
      <c r="H26" s="102"/>
      <c r="I26" s="102"/>
    </row>
    <row r="27" spans="1:10" ht="31.5">
      <c r="A27" s="87">
        <v>66314</v>
      </c>
      <c r="B27" s="88" t="s">
        <v>142</v>
      </c>
      <c r="C27" s="76">
        <f t="shared" si="4"/>
        <v>57770</v>
      </c>
      <c r="D27" s="102"/>
      <c r="E27" s="102"/>
      <c r="F27" s="102"/>
      <c r="G27" s="102">
        <v>22770</v>
      </c>
      <c r="H27" s="102">
        <v>35000</v>
      </c>
      <c r="I27" s="102"/>
    </row>
    <row r="28" spans="1:10">
      <c r="A28" s="87">
        <v>66321</v>
      </c>
      <c r="B28" s="88" t="s">
        <v>140</v>
      </c>
      <c r="C28" s="76">
        <f t="shared" si="4"/>
        <v>0</v>
      </c>
      <c r="D28" s="102"/>
      <c r="E28" s="102"/>
      <c r="F28" s="102"/>
      <c r="G28" s="102"/>
      <c r="H28" s="102"/>
      <c r="I28" s="102"/>
    </row>
    <row r="29" spans="1:10">
      <c r="A29" s="87">
        <v>66323</v>
      </c>
      <c r="B29" s="88" t="s">
        <v>141</v>
      </c>
      <c r="C29" s="76">
        <f t="shared" si="4"/>
        <v>0</v>
      </c>
      <c r="D29" s="102"/>
      <c r="E29" s="102"/>
      <c r="F29" s="102"/>
      <c r="G29" s="102"/>
      <c r="H29" s="102"/>
      <c r="I29" s="102"/>
    </row>
    <row r="30" spans="1:10">
      <c r="A30" s="124">
        <v>67</v>
      </c>
      <c r="B30" s="125" t="s">
        <v>123</v>
      </c>
      <c r="C30" s="30">
        <f t="shared" si="4"/>
        <v>850837</v>
      </c>
      <c r="D30" s="52">
        <f>SUM(D31+D32)</f>
        <v>0</v>
      </c>
      <c r="E30" s="52">
        <f t="shared" ref="E30:I30" si="8">SUM(E31+E32)</f>
        <v>850837</v>
      </c>
      <c r="F30" s="52">
        <f t="shared" si="8"/>
        <v>0</v>
      </c>
      <c r="G30" s="52">
        <f t="shared" si="8"/>
        <v>0</v>
      </c>
      <c r="H30" s="52">
        <f t="shared" si="8"/>
        <v>0</v>
      </c>
      <c r="I30" s="52">
        <f t="shared" si="8"/>
        <v>0</v>
      </c>
    </row>
    <row r="31" spans="1:10" ht="31.5">
      <c r="A31" s="87">
        <v>67111</v>
      </c>
      <c r="B31" s="88" t="s">
        <v>156</v>
      </c>
      <c r="C31" s="76">
        <f t="shared" si="4"/>
        <v>850837</v>
      </c>
      <c r="D31" s="102"/>
      <c r="E31" s="102">
        <v>850837</v>
      </c>
      <c r="F31" s="102"/>
      <c r="G31" s="102"/>
      <c r="H31" s="102"/>
      <c r="I31" s="102"/>
    </row>
    <row r="32" spans="1:10">
      <c r="A32" s="87">
        <v>67131</v>
      </c>
      <c r="B32" s="88" t="s">
        <v>124</v>
      </c>
      <c r="C32" s="76">
        <f t="shared" si="4"/>
        <v>0</v>
      </c>
      <c r="D32" s="102"/>
      <c r="E32" s="102"/>
      <c r="F32" s="102"/>
      <c r="G32" s="102"/>
      <c r="H32" s="102"/>
      <c r="I32" s="102"/>
    </row>
    <row r="33" spans="1:9">
      <c r="A33" s="124">
        <v>68</v>
      </c>
      <c r="B33" s="125" t="s">
        <v>127</v>
      </c>
      <c r="C33" s="30">
        <f t="shared" si="4"/>
        <v>18000</v>
      </c>
      <c r="D33" s="52">
        <f>SUM(D34)</f>
        <v>0</v>
      </c>
      <c r="E33" s="52">
        <f t="shared" ref="E33:I33" si="9">SUM(E34)</f>
        <v>0</v>
      </c>
      <c r="F33" s="52">
        <f t="shared" si="9"/>
        <v>18000</v>
      </c>
      <c r="G33" s="52">
        <f t="shared" si="9"/>
        <v>0</v>
      </c>
      <c r="H33" s="52">
        <f t="shared" si="9"/>
        <v>0</v>
      </c>
      <c r="I33" s="52">
        <f t="shared" si="9"/>
        <v>0</v>
      </c>
    </row>
    <row r="34" spans="1:9">
      <c r="A34" s="87">
        <v>68311</v>
      </c>
      <c r="B34" s="88" t="s">
        <v>160</v>
      </c>
      <c r="C34" s="76">
        <f t="shared" si="4"/>
        <v>18000</v>
      </c>
      <c r="D34" s="102"/>
      <c r="E34" s="102"/>
      <c r="F34" s="102">
        <v>18000</v>
      </c>
      <c r="G34" s="102"/>
      <c r="H34" s="102"/>
      <c r="I34" s="102"/>
    </row>
    <row r="35" spans="1:9" ht="20.100000000000001" customHeight="1">
      <c r="A35" s="124">
        <v>7</v>
      </c>
      <c r="B35" s="125" t="s">
        <v>125</v>
      </c>
      <c r="C35" s="30">
        <f>C36</f>
        <v>828</v>
      </c>
      <c r="D35" s="30">
        <f t="shared" ref="D35:I35" si="10">D36</f>
        <v>0</v>
      </c>
      <c r="E35" s="30">
        <f t="shared" si="10"/>
        <v>0</v>
      </c>
      <c r="F35" s="30">
        <f t="shared" si="10"/>
        <v>828</v>
      </c>
      <c r="G35" s="30">
        <f t="shared" si="10"/>
        <v>0</v>
      </c>
      <c r="H35" s="30">
        <f t="shared" si="10"/>
        <v>0</v>
      </c>
      <c r="I35" s="30">
        <f t="shared" si="10"/>
        <v>0</v>
      </c>
    </row>
    <row r="36" spans="1:9" ht="20.100000000000001" customHeight="1">
      <c r="A36" s="87">
        <v>72111</v>
      </c>
      <c r="B36" s="88" t="s">
        <v>126</v>
      </c>
      <c r="C36" s="76">
        <f t="shared" si="4"/>
        <v>828</v>
      </c>
      <c r="D36" s="102"/>
      <c r="E36" s="102"/>
      <c r="F36" s="102">
        <v>828</v>
      </c>
      <c r="G36" s="102"/>
      <c r="H36" s="102"/>
      <c r="I36" s="102"/>
    </row>
    <row r="37" spans="1:9" ht="20.100000000000001" customHeight="1" thickBot="1">
      <c r="A37" s="89"/>
      <c r="B37" s="93"/>
      <c r="C37" s="73"/>
      <c r="D37" s="103"/>
      <c r="E37" s="10"/>
      <c r="F37" s="103"/>
      <c r="G37" s="103"/>
      <c r="H37" s="103"/>
      <c r="I37" s="103"/>
    </row>
    <row r="38" spans="1:9" ht="20.100000000000001" customHeight="1" thickBot="1">
      <c r="A38" s="91"/>
      <c r="B38" s="94" t="s">
        <v>128</v>
      </c>
      <c r="C38" s="92"/>
      <c r="D38" s="73"/>
      <c r="E38" s="90"/>
      <c r="F38" s="73"/>
      <c r="G38" s="73"/>
      <c r="H38" s="73"/>
      <c r="I38" s="73"/>
    </row>
    <row r="39" spans="1:9" s="12" customFormat="1" ht="20.100000000000001" customHeight="1">
      <c r="A39" s="108" t="s">
        <v>68</v>
      </c>
      <c r="B39" s="109" t="s">
        <v>93</v>
      </c>
      <c r="C39" s="110">
        <f>SUM(D39:I39)</f>
        <v>6841810</v>
      </c>
      <c r="D39" s="51">
        <f t="shared" ref="D39" si="11">D40+D138</f>
        <v>5281483</v>
      </c>
      <c r="E39" s="51">
        <f t="shared" ref="E39" si="12">E40+E138</f>
        <v>850837</v>
      </c>
      <c r="F39" s="51">
        <f t="shared" ref="F39" si="13">F40+F138</f>
        <v>490720</v>
      </c>
      <c r="G39" s="51">
        <f t="shared" ref="G39" si="14">G40+G138</f>
        <v>22770</v>
      </c>
      <c r="H39" s="51">
        <f t="shared" ref="H39" si="15">H40+H138</f>
        <v>35000</v>
      </c>
      <c r="I39" s="51">
        <f t="shared" ref="I39" si="16">I40+I138</f>
        <v>161000</v>
      </c>
    </row>
    <row r="40" spans="1:9" s="13" customFormat="1" ht="20.100000000000001" customHeight="1">
      <c r="A40" s="108">
        <v>3</v>
      </c>
      <c r="B40" s="111" t="s">
        <v>67</v>
      </c>
      <c r="C40" s="110">
        <f>SUM(D40:I40)</f>
        <v>6737413</v>
      </c>
      <c r="D40" s="51">
        <f t="shared" ref="D40" si="17">SUM(D41+D54+D132)</f>
        <v>5278363</v>
      </c>
      <c r="E40" s="51">
        <f t="shared" ref="E40" si="18">SUM(E41+E54+E132)</f>
        <v>831157</v>
      </c>
      <c r="F40" s="51">
        <f t="shared" ref="F40" si="19">SUM(F41+F54+F132)</f>
        <v>474220</v>
      </c>
      <c r="G40" s="51">
        <f t="shared" ref="G40" si="20">SUM(G41+G54+G132)</f>
        <v>0</v>
      </c>
      <c r="H40" s="51">
        <f t="shared" ref="H40" si="21">SUM(H41+H54+H132)</f>
        <v>0</v>
      </c>
      <c r="I40" s="51">
        <f t="shared" ref="I40" si="22">SUM(I41+I54+I132)</f>
        <v>153673</v>
      </c>
    </row>
    <row r="41" spans="1:9" ht="20.100000000000001" customHeight="1">
      <c r="A41" s="47">
        <v>31</v>
      </c>
      <c r="B41" s="35" t="s">
        <v>0</v>
      </c>
      <c r="C41" s="32">
        <f>SUM(D41:I41)</f>
        <v>5021500</v>
      </c>
      <c r="D41" s="32">
        <f>SUM(D42+D43+D49)</f>
        <v>5021500</v>
      </c>
      <c r="E41" s="32">
        <f t="shared" ref="E41:I41" si="23">SUM(E42+E43+E49)</f>
        <v>0</v>
      </c>
      <c r="F41" s="32">
        <f t="shared" si="23"/>
        <v>0</v>
      </c>
      <c r="G41" s="32">
        <f t="shared" si="23"/>
        <v>0</v>
      </c>
      <c r="H41" s="32">
        <f t="shared" si="23"/>
        <v>0</v>
      </c>
      <c r="I41" s="32">
        <f t="shared" si="23"/>
        <v>0</v>
      </c>
    </row>
    <row r="42" spans="1:9" ht="20.100000000000001" customHeight="1">
      <c r="A42" s="48">
        <v>312</v>
      </c>
      <c r="B42" s="36" t="s">
        <v>1</v>
      </c>
      <c r="C42" s="30">
        <f>SUM(D42:I42)</f>
        <v>120500</v>
      </c>
      <c r="D42" s="30">
        <f>SUM(D44:D48)</f>
        <v>120500</v>
      </c>
      <c r="E42" s="30">
        <f t="shared" ref="E42:I42" si="24">SUM(E44:E48)</f>
        <v>0</v>
      </c>
      <c r="F42" s="30">
        <f t="shared" si="24"/>
        <v>0</v>
      </c>
      <c r="G42" s="30">
        <f t="shared" si="24"/>
        <v>0</v>
      </c>
      <c r="H42" s="30">
        <f t="shared" si="24"/>
        <v>0</v>
      </c>
      <c r="I42" s="30">
        <f t="shared" si="24"/>
        <v>0</v>
      </c>
    </row>
    <row r="43" spans="1:9" ht="20.100000000000001" customHeight="1">
      <c r="A43" s="82">
        <v>31111</v>
      </c>
      <c r="B43" s="83" t="s">
        <v>105</v>
      </c>
      <c r="C43" s="76">
        <f>SUM(D43:I43)</f>
        <v>4180000</v>
      </c>
      <c r="D43" s="102">
        <v>4180000</v>
      </c>
      <c r="E43" s="102"/>
      <c r="F43" s="102"/>
      <c r="G43" s="112"/>
      <c r="H43" s="112"/>
      <c r="I43" s="102"/>
    </row>
    <row r="44" spans="1:9" ht="20.100000000000001" customHeight="1">
      <c r="A44" s="82">
        <v>31212</v>
      </c>
      <c r="B44" s="83" t="s">
        <v>106</v>
      </c>
      <c r="C44" s="76">
        <f t="shared" ref="C44:C53" si="25">SUM(D44:I44)</f>
        <v>30000</v>
      </c>
      <c r="D44" s="102">
        <v>30000</v>
      </c>
      <c r="E44" s="102"/>
      <c r="F44" s="102"/>
      <c r="G44" s="112"/>
      <c r="H44" s="112"/>
      <c r="I44" s="102"/>
    </row>
    <row r="45" spans="1:9" ht="20.100000000000001" customHeight="1">
      <c r="A45" s="82">
        <v>312131</v>
      </c>
      <c r="B45" s="83" t="s">
        <v>107</v>
      </c>
      <c r="C45" s="76">
        <f t="shared" si="25"/>
        <v>15000</v>
      </c>
      <c r="D45" s="102">
        <v>15000</v>
      </c>
      <c r="E45" s="102"/>
      <c r="F45" s="102"/>
      <c r="G45" s="112"/>
      <c r="H45" s="112"/>
      <c r="I45" s="102"/>
    </row>
    <row r="46" spans="1:9" ht="20.100000000000001" customHeight="1">
      <c r="A46" s="82">
        <v>312140</v>
      </c>
      <c r="B46" s="83" t="s">
        <v>108</v>
      </c>
      <c r="C46" s="76">
        <f t="shared" si="25"/>
        <v>0</v>
      </c>
      <c r="D46" s="102"/>
      <c r="E46" s="102"/>
      <c r="F46" s="102"/>
      <c r="G46" s="112"/>
      <c r="H46" s="112"/>
      <c r="I46" s="102"/>
    </row>
    <row r="47" spans="1:9" ht="20.100000000000001" customHeight="1">
      <c r="A47" s="82">
        <v>31215</v>
      </c>
      <c r="B47" s="83" t="s">
        <v>109</v>
      </c>
      <c r="C47" s="76">
        <f t="shared" si="25"/>
        <v>18000</v>
      </c>
      <c r="D47" s="102">
        <v>18000</v>
      </c>
      <c r="E47" s="102"/>
      <c r="F47" s="102"/>
      <c r="G47" s="112"/>
      <c r="H47" s="112"/>
      <c r="I47" s="102"/>
    </row>
    <row r="48" spans="1:9" ht="20.100000000000001" customHeight="1">
      <c r="A48" s="82">
        <v>31216</v>
      </c>
      <c r="B48" s="83" t="s">
        <v>110</v>
      </c>
      <c r="C48" s="76">
        <f t="shared" si="25"/>
        <v>57500</v>
      </c>
      <c r="D48" s="102">
        <v>57500</v>
      </c>
      <c r="E48" s="102"/>
      <c r="F48" s="102"/>
      <c r="G48" s="112"/>
      <c r="H48" s="112"/>
      <c r="I48" s="102"/>
    </row>
    <row r="49" spans="1:9" ht="20.100000000000001" customHeight="1">
      <c r="A49" s="117">
        <v>313</v>
      </c>
      <c r="B49" s="118" t="s">
        <v>139</v>
      </c>
      <c r="C49" s="30">
        <f>SUM(D49:I49)</f>
        <v>721000</v>
      </c>
      <c r="D49" s="30">
        <f>SUM(D50:D53)</f>
        <v>721000</v>
      </c>
      <c r="E49" s="30">
        <f t="shared" ref="E49:I49" si="26">SUM(E50:E53)</f>
        <v>0</v>
      </c>
      <c r="F49" s="30">
        <f t="shared" si="26"/>
        <v>0</v>
      </c>
      <c r="G49" s="30">
        <f t="shared" si="26"/>
        <v>0</v>
      </c>
      <c r="H49" s="30">
        <f t="shared" si="26"/>
        <v>0</v>
      </c>
      <c r="I49" s="30">
        <f t="shared" si="26"/>
        <v>0</v>
      </c>
    </row>
    <row r="50" spans="1:9" ht="20.100000000000001" customHeight="1">
      <c r="A50" s="82">
        <v>31321</v>
      </c>
      <c r="B50" s="83" t="s">
        <v>111</v>
      </c>
      <c r="C50" s="76">
        <f t="shared" si="25"/>
        <v>630000</v>
      </c>
      <c r="D50" s="102">
        <v>630000</v>
      </c>
      <c r="E50" s="102"/>
      <c r="F50" s="102"/>
      <c r="G50" s="112"/>
      <c r="H50" s="112"/>
      <c r="I50" s="102"/>
    </row>
    <row r="51" spans="1:9" ht="20.100000000000001" customHeight="1">
      <c r="A51" s="82">
        <v>31322</v>
      </c>
      <c r="B51" s="83" t="s">
        <v>114</v>
      </c>
      <c r="C51" s="76">
        <f t="shared" si="25"/>
        <v>21000</v>
      </c>
      <c r="D51" s="102">
        <v>21000</v>
      </c>
      <c r="E51" s="102"/>
      <c r="F51" s="102"/>
      <c r="G51" s="112"/>
      <c r="H51" s="112"/>
      <c r="I51" s="102"/>
    </row>
    <row r="52" spans="1:9" ht="20.100000000000001" customHeight="1">
      <c r="A52" s="82">
        <v>31332</v>
      </c>
      <c r="B52" s="83" t="s">
        <v>113</v>
      </c>
      <c r="C52" s="76">
        <f t="shared" si="25"/>
        <v>70000</v>
      </c>
      <c r="D52" s="102">
        <v>70000</v>
      </c>
      <c r="E52" s="102"/>
      <c r="F52" s="102"/>
      <c r="G52" s="112"/>
      <c r="H52" s="112"/>
      <c r="I52" s="102"/>
    </row>
    <row r="53" spans="1:9" ht="20.100000000000001" customHeight="1">
      <c r="A53" s="82">
        <v>31333</v>
      </c>
      <c r="B53" s="83" t="s">
        <v>112</v>
      </c>
      <c r="C53" s="76">
        <f t="shared" si="25"/>
        <v>0</v>
      </c>
      <c r="D53" s="102"/>
      <c r="E53" s="102"/>
      <c r="F53" s="102"/>
      <c r="G53" s="112"/>
      <c r="H53" s="112"/>
      <c r="I53" s="102"/>
    </row>
    <row r="54" spans="1:9" ht="20.100000000000001" customHeight="1">
      <c r="A54" s="47">
        <v>32</v>
      </c>
      <c r="B54" s="35" t="s">
        <v>0</v>
      </c>
      <c r="C54" s="32">
        <f>SUM(D54:I54)</f>
        <v>1712713</v>
      </c>
      <c r="D54" s="51">
        <f>D55+D66+D87+D120</f>
        <v>256863</v>
      </c>
      <c r="E54" s="51">
        <f t="shared" ref="E54:I54" si="27">E55+E66+E87+E120</f>
        <v>827957</v>
      </c>
      <c r="F54" s="51">
        <f t="shared" si="27"/>
        <v>474220</v>
      </c>
      <c r="G54" s="51">
        <f t="shared" si="27"/>
        <v>0</v>
      </c>
      <c r="H54" s="51">
        <f t="shared" si="27"/>
        <v>0</v>
      </c>
      <c r="I54" s="51">
        <f t="shared" si="27"/>
        <v>153673</v>
      </c>
    </row>
    <row r="55" spans="1:9" ht="20.100000000000001" customHeight="1">
      <c r="A55" s="48">
        <v>321</v>
      </c>
      <c r="B55" s="36" t="s">
        <v>1</v>
      </c>
      <c r="C55" s="30">
        <f>SUM(D55:I55)</f>
        <v>248200</v>
      </c>
      <c r="D55" s="52">
        <f>SUM(D56+D60+D62+D64)</f>
        <v>220000</v>
      </c>
      <c r="E55" s="52">
        <f t="shared" ref="E55:I55" si="28">SUM(E56+E60+E62+E64)</f>
        <v>25800</v>
      </c>
      <c r="F55" s="52">
        <f t="shared" si="28"/>
        <v>2400</v>
      </c>
      <c r="G55" s="52">
        <f t="shared" si="28"/>
        <v>0</v>
      </c>
      <c r="H55" s="52">
        <f t="shared" si="28"/>
        <v>0</v>
      </c>
      <c r="I55" s="52">
        <f t="shared" si="28"/>
        <v>0</v>
      </c>
    </row>
    <row r="56" spans="1:9" ht="20.100000000000001" customHeight="1">
      <c r="A56" s="19">
        <v>3211</v>
      </c>
      <c r="B56" s="3" t="s">
        <v>2</v>
      </c>
      <c r="C56" s="76">
        <f t="shared" ref="C56:C65" si="29">SUM(D56:I56)</f>
        <v>26400</v>
      </c>
      <c r="D56" s="49">
        <f>D57+D58+D59</f>
        <v>0</v>
      </c>
      <c r="E56" s="49">
        <f t="shared" ref="E56:I56" si="30">E57+E58+E59</f>
        <v>24000</v>
      </c>
      <c r="F56" s="49">
        <f t="shared" si="30"/>
        <v>2400</v>
      </c>
      <c r="G56" s="49">
        <f t="shared" si="30"/>
        <v>0</v>
      </c>
      <c r="H56" s="49">
        <f t="shared" si="30"/>
        <v>0</v>
      </c>
      <c r="I56" s="49">
        <f t="shared" si="30"/>
        <v>0</v>
      </c>
    </row>
    <row r="57" spans="1:9" ht="20.100000000000001" customHeight="1">
      <c r="A57" s="42">
        <v>32111</v>
      </c>
      <c r="B57" s="4" t="s">
        <v>3</v>
      </c>
      <c r="C57" s="11">
        <f t="shared" si="29"/>
        <v>13200</v>
      </c>
      <c r="D57" s="53"/>
      <c r="E57" s="53">
        <v>11500</v>
      </c>
      <c r="F57" s="53">
        <v>1700</v>
      </c>
      <c r="G57" s="67"/>
      <c r="H57" s="53"/>
      <c r="I57" s="53"/>
    </row>
    <row r="58" spans="1:9" ht="20.100000000000001" customHeight="1">
      <c r="A58" s="42">
        <v>32113</v>
      </c>
      <c r="B58" s="4" t="s">
        <v>4</v>
      </c>
      <c r="C58" s="11">
        <f t="shared" si="29"/>
        <v>0</v>
      </c>
      <c r="D58" s="53"/>
      <c r="E58" s="53"/>
      <c r="F58" s="53"/>
      <c r="G58" s="67"/>
      <c r="H58" s="53"/>
      <c r="I58" s="53"/>
    </row>
    <row r="59" spans="1:9" s="22" customFormat="1" ht="20.100000000000001" customHeight="1">
      <c r="A59" s="115">
        <v>32115</v>
      </c>
      <c r="B59" s="20" t="s">
        <v>5</v>
      </c>
      <c r="C59" s="11">
        <f t="shared" si="29"/>
        <v>13200</v>
      </c>
      <c r="D59" s="54"/>
      <c r="E59" s="54">
        <v>12500</v>
      </c>
      <c r="F59" s="54">
        <v>700</v>
      </c>
      <c r="G59" s="68"/>
      <c r="H59" s="53"/>
      <c r="I59" s="53"/>
    </row>
    <row r="60" spans="1:9" s="22" customFormat="1" ht="20.100000000000001" customHeight="1">
      <c r="A60" s="116">
        <v>3212</v>
      </c>
      <c r="B60" s="114" t="s">
        <v>145</v>
      </c>
      <c r="C60" s="11">
        <f t="shared" si="29"/>
        <v>220000</v>
      </c>
      <c r="D60" s="113">
        <f>D61</f>
        <v>220000</v>
      </c>
      <c r="E60" s="113">
        <f t="shared" ref="E60:I60" si="31">E61</f>
        <v>0</v>
      </c>
      <c r="F60" s="113">
        <f t="shared" si="31"/>
        <v>0</v>
      </c>
      <c r="G60" s="113">
        <f t="shared" si="31"/>
        <v>0</v>
      </c>
      <c r="H60" s="113">
        <f t="shared" si="31"/>
        <v>0</v>
      </c>
      <c r="I60" s="113">
        <f t="shared" si="31"/>
        <v>0</v>
      </c>
    </row>
    <row r="61" spans="1:9" s="22" customFormat="1" ht="20.100000000000001" customHeight="1">
      <c r="A61" s="115">
        <v>32121</v>
      </c>
      <c r="B61" s="20" t="s">
        <v>144</v>
      </c>
      <c r="C61" s="11">
        <f t="shared" si="29"/>
        <v>220000</v>
      </c>
      <c r="D61" s="54">
        <v>220000</v>
      </c>
      <c r="E61" s="54"/>
      <c r="F61" s="54"/>
      <c r="G61" s="68"/>
      <c r="H61" s="67"/>
      <c r="I61" s="53"/>
    </row>
    <row r="62" spans="1:9" s="22" customFormat="1" ht="20.100000000000001" customHeight="1">
      <c r="A62" s="43">
        <v>3213</v>
      </c>
      <c r="B62" s="8" t="s">
        <v>6</v>
      </c>
      <c r="C62" s="76">
        <f t="shared" si="29"/>
        <v>1800</v>
      </c>
      <c r="D62" s="55">
        <f>D63</f>
        <v>0</v>
      </c>
      <c r="E62" s="55">
        <f t="shared" ref="E62:I62" si="32">E63</f>
        <v>1800</v>
      </c>
      <c r="F62" s="55">
        <f t="shared" si="32"/>
        <v>0</v>
      </c>
      <c r="G62" s="55">
        <f t="shared" si="32"/>
        <v>0</v>
      </c>
      <c r="H62" s="55">
        <f t="shared" si="32"/>
        <v>0</v>
      </c>
      <c r="I62" s="55">
        <f t="shared" si="32"/>
        <v>0</v>
      </c>
    </row>
    <row r="63" spans="1:9" ht="20.100000000000001" customHeight="1">
      <c r="A63" s="42">
        <v>32131</v>
      </c>
      <c r="B63" s="4" t="s">
        <v>7</v>
      </c>
      <c r="C63" s="11">
        <f t="shared" si="29"/>
        <v>1800</v>
      </c>
      <c r="D63" s="56"/>
      <c r="E63" s="56">
        <v>1800</v>
      </c>
      <c r="F63" s="56"/>
      <c r="G63" s="69"/>
      <c r="H63" s="53"/>
      <c r="I63" s="53"/>
    </row>
    <row r="64" spans="1:9" ht="20.100000000000001" customHeight="1">
      <c r="A64" s="41">
        <v>3214</v>
      </c>
      <c r="B64" s="16" t="s">
        <v>69</v>
      </c>
      <c r="C64" s="76">
        <f t="shared" si="29"/>
        <v>0</v>
      </c>
      <c r="D64" s="55">
        <f>D65</f>
        <v>0</v>
      </c>
      <c r="E64" s="55">
        <f t="shared" ref="E64:I64" si="33">E65</f>
        <v>0</v>
      </c>
      <c r="F64" s="55">
        <f t="shared" si="33"/>
        <v>0</v>
      </c>
      <c r="G64" s="55">
        <f t="shared" si="33"/>
        <v>0</v>
      </c>
      <c r="H64" s="55">
        <f t="shared" si="33"/>
        <v>0</v>
      </c>
      <c r="I64" s="55">
        <f t="shared" si="33"/>
        <v>0</v>
      </c>
    </row>
    <row r="65" spans="1:9" ht="20.100000000000001" customHeight="1">
      <c r="A65" s="42">
        <v>32141</v>
      </c>
      <c r="B65" s="4" t="s">
        <v>70</v>
      </c>
      <c r="C65" s="11">
        <f t="shared" si="29"/>
        <v>0</v>
      </c>
      <c r="D65" s="56"/>
      <c r="E65" s="56"/>
      <c r="F65" s="56"/>
      <c r="G65" s="69"/>
      <c r="H65" s="53"/>
      <c r="I65" s="53"/>
    </row>
    <row r="66" spans="1:9" ht="20.100000000000001" customHeight="1">
      <c r="A66" s="48">
        <v>322</v>
      </c>
      <c r="B66" s="36" t="s">
        <v>8</v>
      </c>
      <c r="C66" s="30">
        <f>SUM(D66:I66)</f>
        <v>643353</v>
      </c>
      <c r="D66" s="57">
        <f>D67+D73+D75+D79+D83+D85</f>
        <v>0</v>
      </c>
      <c r="E66" s="57">
        <f t="shared" ref="E66:I66" si="34">E67+E73+E75+E79+E83+E85</f>
        <v>272560</v>
      </c>
      <c r="F66" s="57">
        <f t="shared" si="34"/>
        <v>309420</v>
      </c>
      <c r="G66" s="57">
        <f t="shared" si="34"/>
        <v>0</v>
      </c>
      <c r="H66" s="57">
        <f t="shared" si="34"/>
        <v>0</v>
      </c>
      <c r="I66" s="57">
        <f t="shared" si="34"/>
        <v>61373</v>
      </c>
    </row>
    <row r="67" spans="1:9" ht="20.100000000000001" customHeight="1">
      <c r="A67" s="19">
        <v>3221</v>
      </c>
      <c r="B67" s="3" t="s">
        <v>9</v>
      </c>
      <c r="C67" s="76">
        <f>SUM(D67:I67)</f>
        <v>32328</v>
      </c>
      <c r="D67" s="55">
        <f>D68+D69+D70+D71+D72</f>
        <v>0</v>
      </c>
      <c r="E67" s="55">
        <f t="shared" ref="E67:I67" si="35">E68+E69+E70+E71+E72</f>
        <v>25500</v>
      </c>
      <c r="F67" s="55">
        <f t="shared" si="35"/>
        <v>6828</v>
      </c>
      <c r="G67" s="55">
        <f t="shared" si="35"/>
        <v>0</v>
      </c>
      <c r="H67" s="55">
        <f t="shared" si="35"/>
        <v>0</v>
      </c>
      <c r="I67" s="55">
        <f t="shared" si="35"/>
        <v>0</v>
      </c>
    </row>
    <row r="68" spans="1:9" ht="20.100000000000001" customHeight="1">
      <c r="A68" s="42">
        <v>32211</v>
      </c>
      <c r="B68" s="4" t="s">
        <v>10</v>
      </c>
      <c r="C68" s="11">
        <f>SUM(D68:I68)</f>
        <v>14500</v>
      </c>
      <c r="D68" s="53"/>
      <c r="E68" s="53">
        <v>8500</v>
      </c>
      <c r="F68" s="53">
        <v>6000</v>
      </c>
      <c r="G68" s="67">
        <v>0</v>
      </c>
      <c r="H68" s="53"/>
      <c r="I68" s="53"/>
    </row>
    <row r="69" spans="1:9" ht="18" customHeight="1">
      <c r="A69" s="42">
        <v>32212</v>
      </c>
      <c r="B69" s="4" t="s">
        <v>143</v>
      </c>
      <c r="C69" s="11">
        <f t="shared" ref="C69:C72" si="36">SUM(D69:I69)</f>
        <v>4000</v>
      </c>
      <c r="D69" s="53"/>
      <c r="E69" s="53">
        <v>4000</v>
      </c>
      <c r="F69" s="53"/>
      <c r="G69" s="67">
        <v>0</v>
      </c>
      <c r="H69" s="53"/>
      <c r="I69" s="53"/>
    </row>
    <row r="70" spans="1:9" ht="20.100000000000001" customHeight="1">
      <c r="A70" s="42">
        <v>32214</v>
      </c>
      <c r="B70" s="4" t="s">
        <v>11</v>
      </c>
      <c r="C70" s="11">
        <f t="shared" si="36"/>
        <v>4000</v>
      </c>
      <c r="D70" s="53"/>
      <c r="E70" s="53">
        <v>4000</v>
      </c>
      <c r="F70" s="53">
        <v>0</v>
      </c>
      <c r="G70" s="67">
        <v>0</v>
      </c>
      <c r="H70" s="53"/>
      <c r="I70" s="53"/>
    </row>
    <row r="71" spans="1:9" ht="20.100000000000001" customHeight="1">
      <c r="A71" s="42">
        <v>32216</v>
      </c>
      <c r="B71" s="4" t="s">
        <v>12</v>
      </c>
      <c r="C71" s="11">
        <f t="shared" si="36"/>
        <v>6000</v>
      </c>
      <c r="D71" s="53"/>
      <c r="E71" s="53">
        <v>6000</v>
      </c>
      <c r="F71" s="53">
        <v>0</v>
      </c>
      <c r="G71" s="67">
        <v>0</v>
      </c>
      <c r="H71" s="53"/>
      <c r="I71" s="53"/>
    </row>
    <row r="72" spans="1:9" ht="20.100000000000001" customHeight="1">
      <c r="A72" s="42">
        <v>32219</v>
      </c>
      <c r="B72" s="4" t="s">
        <v>99</v>
      </c>
      <c r="C72" s="11">
        <f t="shared" si="36"/>
        <v>3828</v>
      </c>
      <c r="D72" s="53"/>
      <c r="E72" s="53">
        <v>3000</v>
      </c>
      <c r="F72" s="53">
        <v>828</v>
      </c>
      <c r="G72" s="67"/>
      <c r="H72" s="67"/>
      <c r="I72" s="53"/>
    </row>
    <row r="73" spans="1:9" ht="20.100000000000001" customHeight="1">
      <c r="A73" s="19">
        <v>3222</v>
      </c>
      <c r="B73" s="3" t="s">
        <v>13</v>
      </c>
      <c r="C73" s="76">
        <f>SUM(D73:I73)</f>
        <v>356873</v>
      </c>
      <c r="D73" s="55">
        <f>D74</f>
        <v>0</v>
      </c>
      <c r="E73" s="55">
        <f t="shared" ref="E73:I73" si="37">E74</f>
        <v>0</v>
      </c>
      <c r="F73" s="55">
        <f t="shared" si="37"/>
        <v>295500</v>
      </c>
      <c r="G73" s="55">
        <f t="shared" si="37"/>
        <v>0</v>
      </c>
      <c r="H73" s="55">
        <f t="shared" si="37"/>
        <v>0</v>
      </c>
      <c r="I73" s="55">
        <f t="shared" si="37"/>
        <v>61373</v>
      </c>
    </row>
    <row r="74" spans="1:9" ht="20.100000000000001" customHeight="1">
      <c r="A74" s="42">
        <v>32224</v>
      </c>
      <c r="B74" s="4" t="s">
        <v>148</v>
      </c>
      <c r="C74" s="11">
        <f>SUM(D74:I74)</f>
        <v>356873</v>
      </c>
      <c r="D74" s="53">
        <v>0</v>
      </c>
      <c r="E74" s="53"/>
      <c r="F74" s="53">
        <v>295500</v>
      </c>
      <c r="G74" s="67"/>
      <c r="H74" s="53"/>
      <c r="I74" s="53">
        <v>61373</v>
      </c>
    </row>
    <row r="75" spans="1:9" ht="20.100000000000001" customHeight="1">
      <c r="A75" s="19">
        <v>3223</v>
      </c>
      <c r="B75" s="3" t="s">
        <v>14</v>
      </c>
      <c r="C75" s="76">
        <f>SUM(D75:I75)</f>
        <v>235600</v>
      </c>
      <c r="D75" s="55">
        <f>D76+D77+D78</f>
        <v>0</v>
      </c>
      <c r="E75" s="55">
        <f t="shared" ref="E75:I75" si="38">E76+E77+E78</f>
        <v>235600</v>
      </c>
      <c r="F75" s="55">
        <f t="shared" si="38"/>
        <v>0</v>
      </c>
      <c r="G75" s="55">
        <f t="shared" si="38"/>
        <v>0</v>
      </c>
      <c r="H75" s="55">
        <f t="shared" si="38"/>
        <v>0</v>
      </c>
      <c r="I75" s="55">
        <f t="shared" si="38"/>
        <v>0</v>
      </c>
    </row>
    <row r="76" spans="1:9" ht="20.100000000000001" customHeight="1">
      <c r="A76" s="42">
        <v>32231</v>
      </c>
      <c r="B76" s="4" t="s">
        <v>15</v>
      </c>
      <c r="C76" s="11">
        <f>SUM(D76:I76)</f>
        <v>72000</v>
      </c>
      <c r="D76" s="53"/>
      <c r="E76" s="53">
        <v>72000</v>
      </c>
      <c r="F76" s="53"/>
      <c r="G76" s="67">
        <v>0</v>
      </c>
      <c r="H76" s="53"/>
      <c r="I76" s="53"/>
    </row>
    <row r="77" spans="1:9" ht="20.100000000000001" customHeight="1">
      <c r="A77" s="42">
        <v>32233</v>
      </c>
      <c r="B77" s="4" t="s">
        <v>16</v>
      </c>
      <c r="C77" s="11">
        <f t="shared" ref="C77:C78" si="39">SUM(D77:I77)</f>
        <v>163000</v>
      </c>
      <c r="D77" s="53"/>
      <c r="E77" s="53">
        <v>163000</v>
      </c>
      <c r="F77" s="53"/>
      <c r="G77" s="67">
        <v>0</v>
      </c>
      <c r="H77" s="53"/>
      <c r="I77" s="53"/>
    </row>
    <row r="78" spans="1:9" ht="20.100000000000001" customHeight="1">
      <c r="A78" s="42">
        <v>32234</v>
      </c>
      <c r="B78" s="4" t="s">
        <v>17</v>
      </c>
      <c r="C78" s="11">
        <f t="shared" si="39"/>
        <v>600</v>
      </c>
      <c r="D78" s="53"/>
      <c r="E78" s="53">
        <v>600</v>
      </c>
      <c r="F78" s="53">
        <v>0</v>
      </c>
      <c r="G78" s="67">
        <v>0</v>
      </c>
      <c r="H78" s="53"/>
      <c r="I78" s="53"/>
    </row>
    <row r="79" spans="1:9" ht="20.100000000000001" customHeight="1">
      <c r="A79" s="19">
        <v>3224</v>
      </c>
      <c r="B79" s="3" t="s">
        <v>18</v>
      </c>
      <c r="C79" s="76">
        <f t="shared" ref="C79:C86" si="40">SUM(D79:I79)</f>
        <v>13092</v>
      </c>
      <c r="D79" s="55">
        <f>D80+D81+D82</f>
        <v>0</v>
      </c>
      <c r="E79" s="55">
        <f t="shared" ref="E79:I79" si="41">E80+E81+E82</f>
        <v>8000</v>
      </c>
      <c r="F79" s="55">
        <f t="shared" si="41"/>
        <v>5092</v>
      </c>
      <c r="G79" s="55">
        <f t="shared" si="41"/>
        <v>0</v>
      </c>
      <c r="H79" s="55">
        <f t="shared" si="41"/>
        <v>0</v>
      </c>
      <c r="I79" s="55">
        <f t="shared" si="41"/>
        <v>0</v>
      </c>
    </row>
    <row r="80" spans="1:9" ht="20.100000000000001" customHeight="1">
      <c r="A80" s="42">
        <v>32241</v>
      </c>
      <c r="B80" s="4" t="s">
        <v>19</v>
      </c>
      <c r="C80" s="11">
        <f t="shared" si="40"/>
        <v>0</v>
      </c>
      <c r="D80" s="53"/>
      <c r="E80" s="53">
        <v>0</v>
      </c>
      <c r="F80" s="53">
        <v>0</v>
      </c>
      <c r="G80" s="67">
        <v>0</v>
      </c>
      <c r="H80" s="53"/>
      <c r="I80" s="53"/>
    </row>
    <row r="81" spans="1:9" ht="20.100000000000001" customHeight="1">
      <c r="A81" s="42">
        <v>32242</v>
      </c>
      <c r="B81" s="4" t="s">
        <v>20</v>
      </c>
      <c r="C81" s="11">
        <f t="shared" si="40"/>
        <v>0</v>
      </c>
      <c r="D81" s="53"/>
      <c r="E81" s="53">
        <v>0</v>
      </c>
      <c r="F81" s="53">
        <v>0</v>
      </c>
      <c r="G81" s="67">
        <v>0</v>
      </c>
      <c r="H81" s="53"/>
      <c r="I81" s="53"/>
    </row>
    <row r="82" spans="1:9" s="22" customFormat="1" ht="20.100000000000001" customHeight="1">
      <c r="A82" s="44">
        <v>32244</v>
      </c>
      <c r="B82" s="23" t="s">
        <v>21</v>
      </c>
      <c r="C82" s="11">
        <f t="shared" si="40"/>
        <v>13092</v>
      </c>
      <c r="D82" s="54">
        <v>0</v>
      </c>
      <c r="E82" s="54">
        <v>8000</v>
      </c>
      <c r="F82" s="54">
        <v>5092</v>
      </c>
      <c r="G82" s="68"/>
      <c r="H82" s="53"/>
      <c r="I82" s="53"/>
    </row>
    <row r="83" spans="1:9" s="22" customFormat="1" ht="20.100000000000001" customHeight="1">
      <c r="A83" s="43">
        <v>3225</v>
      </c>
      <c r="B83" s="8" t="s">
        <v>22</v>
      </c>
      <c r="C83" s="76">
        <f t="shared" si="40"/>
        <v>3200</v>
      </c>
      <c r="D83" s="55">
        <f>D84</f>
        <v>0</v>
      </c>
      <c r="E83" s="55">
        <f t="shared" ref="E83:I83" si="42">E84</f>
        <v>1200</v>
      </c>
      <c r="F83" s="55">
        <f t="shared" si="42"/>
        <v>2000</v>
      </c>
      <c r="G83" s="55">
        <f t="shared" si="42"/>
        <v>0</v>
      </c>
      <c r="H83" s="55">
        <f t="shared" si="42"/>
        <v>0</v>
      </c>
      <c r="I83" s="55">
        <f t="shared" si="42"/>
        <v>0</v>
      </c>
    </row>
    <row r="84" spans="1:9" ht="20.100000000000001" customHeight="1">
      <c r="A84" s="42">
        <v>32251</v>
      </c>
      <c r="B84" s="4" t="s">
        <v>23</v>
      </c>
      <c r="C84" s="11">
        <f t="shared" si="40"/>
        <v>3200</v>
      </c>
      <c r="D84" s="56">
        <v>0</v>
      </c>
      <c r="E84" s="56">
        <v>1200</v>
      </c>
      <c r="F84" s="56">
        <v>2000</v>
      </c>
      <c r="G84" s="69"/>
      <c r="H84" s="53"/>
      <c r="I84" s="53"/>
    </row>
    <row r="85" spans="1:9" ht="20.100000000000001" customHeight="1">
      <c r="A85" s="41">
        <v>3227</v>
      </c>
      <c r="B85" s="16" t="s">
        <v>71</v>
      </c>
      <c r="C85" s="76">
        <f t="shared" si="40"/>
        <v>2260</v>
      </c>
      <c r="D85" s="55">
        <f>D86</f>
        <v>0</v>
      </c>
      <c r="E85" s="55">
        <f t="shared" ref="E85:I85" si="43">E86</f>
        <v>2260</v>
      </c>
      <c r="F85" s="55">
        <f t="shared" si="43"/>
        <v>0</v>
      </c>
      <c r="G85" s="55">
        <f t="shared" si="43"/>
        <v>0</v>
      </c>
      <c r="H85" s="55">
        <f t="shared" si="43"/>
        <v>0</v>
      </c>
      <c r="I85" s="55">
        <f t="shared" si="43"/>
        <v>0</v>
      </c>
    </row>
    <row r="86" spans="1:9" ht="20.100000000000001" customHeight="1">
      <c r="A86" s="42">
        <v>32271</v>
      </c>
      <c r="B86" s="18" t="s">
        <v>71</v>
      </c>
      <c r="C86" s="11">
        <f t="shared" si="40"/>
        <v>2260</v>
      </c>
      <c r="D86" s="56">
        <v>0</v>
      </c>
      <c r="E86" s="56">
        <v>2260</v>
      </c>
      <c r="F86" s="56">
        <v>0</v>
      </c>
      <c r="G86" s="69">
        <v>0</v>
      </c>
      <c r="H86" s="53"/>
      <c r="I86" s="53"/>
    </row>
    <row r="87" spans="1:9" ht="20.100000000000001" customHeight="1">
      <c r="A87" s="48">
        <v>323</v>
      </c>
      <c r="B87" s="36" t="s">
        <v>24</v>
      </c>
      <c r="C87" s="30">
        <f t="shared" ref="C87:C119" si="44">SUM(D87:I87)</f>
        <v>545744</v>
      </c>
      <c r="D87" s="57">
        <f t="shared" ref="D87:I87" si="45">D88+D93+D97+D100+D106+D110+D114+D117</f>
        <v>16863</v>
      </c>
      <c r="E87" s="57">
        <f t="shared" si="45"/>
        <v>506981</v>
      </c>
      <c r="F87" s="57">
        <f t="shared" si="45"/>
        <v>21900</v>
      </c>
      <c r="G87" s="57">
        <f t="shared" si="45"/>
        <v>0</v>
      </c>
      <c r="H87" s="57">
        <f t="shared" si="45"/>
        <v>0</v>
      </c>
      <c r="I87" s="57">
        <f t="shared" si="45"/>
        <v>0</v>
      </c>
    </row>
    <row r="88" spans="1:9" ht="20.100000000000001" customHeight="1">
      <c r="A88" s="19">
        <v>3231</v>
      </c>
      <c r="B88" s="3" t="s">
        <v>25</v>
      </c>
      <c r="C88" s="76">
        <f>SUM(D88:I88)</f>
        <v>354481</v>
      </c>
      <c r="D88" s="55">
        <f>D89+D90+D91+D92</f>
        <v>0</v>
      </c>
      <c r="E88" s="55">
        <f t="shared" ref="E88:I88" si="46">E89+E90+E91+E92</f>
        <v>354481</v>
      </c>
      <c r="F88" s="55">
        <f t="shared" si="46"/>
        <v>0</v>
      </c>
      <c r="G88" s="55">
        <f t="shared" si="46"/>
        <v>0</v>
      </c>
      <c r="H88" s="55">
        <f t="shared" si="46"/>
        <v>0</v>
      </c>
      <c r="I88" s="55">
        <f t="shared" si="46"/>
        <v>0</v>
      </c>
    </row>
    <row r="89" spans="1:9" ht="20.100000000000001" customHeight="1">
      <c r="A89" s="42">
        <v>32311</v>
      </c>
      <c r="B89" s="4" t="s">
        <v>26</v>
      </c>
      <c r="C89" s="11">
        <f t="shared" si="44"/>
        <v>16781</v>
      </c>
      <c r="D89" s="53"/>
      <c r="E89" s="53">
        <v>16781</v>
      </c>
      <c r="F89" s="53"/>
      <c r="G89" s="67"/>
      <c r="H89" s="53"/>
      <c r="I89" s="53"/>
    </row>
    <row r="90" spans="1:9" ht="20.100000000000001" customHeight="1">
      <c r="A90" s="42">
        <v>32312</v>
      </c>
      <c r="B90" s="4" t="s">
        <v>27</v>
      </c>
      <c r="C90" s="11">
        <f t="shared" si="44"/>
        <v>0</v>
      </c>
      <c r="D90" s="53"/>
      <c r="E90" s="53"/>
      <c r="F90" s="53">
        <v>0</v>
      </c>
      <c r="G90" s="67">
        <v>0</v>
      </c>
      <c r="H90" s="53"/>
      <c r="I90" s="53"/>
    </row>
    <row r="91" spans="1:9" ht="20.100000000000001" customHeight="1">
      <c r="A91" s="42">
        <v>32313</v>
      </c>
      <c r="B91" s="4" t="s">
        <v>28</v>
      </c>
      <c r="C91" s="11">
        <f t="shared" si="44"/>
        <v>2000</v>
      </c>
      <c r="D91" s="53"/>
      <c r="E91" s="53">
        <v>2000</v>
      </c>
      <c r="F91" s="53"/>
      <c r="G91" s="67"/>
      <c r="H91" s="53"/>
      <c r="I91" s="53"/>
    </row>
    <row r="92" spans="1:9" ht="20.100000000000001" customHeight="1">
      <c r="A92" s="42">
        <v>32319</v>
      </c>
      <c r="B92" s="4" t="s">
        <v>29</v>
      </c>
      <c r="C92" s="11">
        <f t="shared" si="44"/>
        <v>335700</v>
      </c>
      <c r="D92" s="53"/>
      <c r="E92" s="53">
        <v>335700</v>
      </c>
      <c r="F92" s="53"/>
      <c r="G92" s="67"/>
      <c r="H92" s="53"/>
      <c r="I92" s="53"/>
    </row>
    <row r="93" spans="1:9" ht="20.100000000000001" customHeight="1">
      <c r="A93" s="19">
        <v>3232</v>
      </c>
      <c r="B93" s="3" t="s">
        <v>30</v>
      </c>
      <c r="C93" s="76">
        <f t="shared" si="44"/>
        <v>36300</v>
      </c>
      <c r="D93" s="55">
        <f>D94+D95+D96</f>
        <v>0</v>
      </c>
      <c r="E93" s="55">
        <f t="shared" ref="E93:I93" si="47">E94+E95+E96</f>
        <v>36300</v>
      </c>
      <c r="F93" s="55">
        <f t="shared" si="47"/>
        <v>0</v>
      </c>
      <c r="G93" s="55">
        <f t="shared" si="47"/>
        <v>0</v>
      </c>
      <c r="H93" s="55">
        <f t="shared" si="47"/>
        <v>0</v>
      </c>
      <c r="I93" s="55">
        <f t="shared" si="47"/>
        <v>0</v>
      </c>
    </row>
    <row r="94" spans="1:9" ht="20.100000000000001" customHeight="1">
      <c r="A94" s="42">
        <v>32321</v>
      </c>
      <c r="B94" s="4" t="s">
        <v>31</v>
      </c>
      <c r="C94" s="11">
        <f t="shared" si="44"/>
        <v>29500</v>
      </c>
      <c r="D94" s="53"/>
      <c r="E94" s="53">
        <v>29500</v>
      </c>
      <c r="F94" s="53"/>
      <c r="G94" s="67"/>
      <c r="H94" s="53"/>
      <c r="I94" s="53"/>
    </row>
    <row r="95" spans="1:9" ht="20.100000000000001" customHeight="1">
      <c r="A95" s="42">
        <v>32322</v>
      </c>
      <c r="B95" s="4" t="s">
        <v>32</v>
      </c>
      <c r="C95" s="11">
        <f t="shared" si="44"/>
        <v>3800</v>
      </c>
      <c r="D95" s="53"/>
      <c r="E95" s="53">
        <v>3800</v>
      </c>
      <c r="F95" s="53"/>
      <c r="G95" s="67"/>
      <c r="H95" s="53"/>
      <c r="I95" s="53"/>
    </row>
    <row r="96" spans="1:9" ht="20.100000000000001" customHeight="1">
      <c r="A96" s="42">
        <v>32329</v>
      </c>
      <c r="B96" s="4" t="s">
        <v>64</v>
      </c>
      <c r="C96" s="11">
        <f t="shared" si="44"/>
        <v>3000</v>
      </c>
      <c r="D96" s="53">
        <v>0</v>
      </c>
      <c r="E96" s="53">
        <v>3000</v>
      </c>
      <c r="F96" s="53"/>
      <c r="G96" s="67"/>
      <c r="H96" s="53"/>
      <c r="I96" s="53"/>
    </row>
    <row r="97" spans="1:9" ht="20.100000000000001" customHeight="1">
      <c r="A97" s="19">
        <v>3233</v>
      </c>
      <c r="B97" s="3" t="s">
        <v>33</v>
      </c>
      <c r="C97" s="76">
        <f t="shared" si="44"/>
        <v>3500</v>
      </c>
      <c r="D97" s="55">
        <f>D98+D99</f>
        <v>0</v>
      </c>
      <c r="E97" s="55">
        <f t="shared" ref="E97:I97" si="48">E98+E99</f>
        <v>3500</v>
      </c>
      <c r="F97" s="55">
        <f t="shared" si="48"/>
        <v>0</v>
      </c>
      <c r="G97" s="55">
        <f t="shared" si="48"/>
        <v>0</v>
      </c>
      <c r="H97" s="55">
        <f t="shared" si="48"/>
        <v>0</v>
      </c>
      <c r="I97" s="55">
        <f t="shared" si="48"/>
        <v>0</v>
      </c>
    </row>
    <row r="98" spans="1:9" ht="20.100000000000001" customHeight="1">
      <c r="A98" s="42">
        <v>32332</v>
      </c>
      <c r="B98" s="4" t="s">
        <v>34</v>
      </c>
      <c r="C98" s="11">
        <f t="shared" si="44"/>
        <v>0</v>
      </c>
      <c r="D98" s="53">
        <v>0</v>
      </c>
      <c r="E98" s="53"/>
      <c r="F98" s="53"/>
      <c r="G98" s="67">
        <v>0</v>
      </c>
      <c r="H98" s="53"/>
      <c r="I98" s="53"/>
    </row>
    <row r="99" spans="1:9" ht="20.100000000000001" customHeight="1">
      <c r="A99" s="42">
        <v>32339</v>
      </c>
      <c r="B99" s="4" t="s">
        <v>35</v>
      </c>
      <c r="C99" s="11">
        <f t="shared" si="44"/>
        <v>3500</v>
      </c>
      <c r="D99" s="53"/>
      <c r="E99" s="53">
        <v>3500</v>
      </c>
      <c r="F99" s="53">
        <v>0</v>
      </c>
      <c r="G99" s="67">
        <v>0</v>
      </c>
      <c r="H99" s="53"/>
      <c r="I99" s="53"/>
    </row>
    <row r="100" spans="1:9" ht="20.100000000000001" customHeight="1">
      <c r="A100" s="19">
        <v>3234</v>
      </c>
      <c r="B100" s="3" t="s">
        <v>36</v>
      </c>
      <c r="C100" s="76">
        <f t="shared" si="44"/>
        <v>43900</v>
      </c>
      <c r="D100" s="55">
        <f>D101+D102+D103+D104+D105</f>
        <v>0</v>
      </c>
      <c r="E100" s="55">
        <f t="shared" ref="E100:I100" si="49">E101+E102+E103+E104+E105</f>
        <v>40000</v>
      </c>
      <c r="F100" s="55">
        <f t="shared" si="49"/>
        <v>3900</v>
      </c>
      <c r="G100" s="55">
        <f t="shared" si="49"/>
        <v>0</v>
      </c>
      <c r="H100" s="55">
        <f t="shared" si="49"/>
        <v>0</v>
      </c>
      <c r="I100" s="55">
        <f t="shared" si="49"/>
        <v>0</v>
      </c>
    </row>
    <row r="101" spans="1:9" ht="20.100000000000001" customHeight="1">
      <c r="A101" s="42">
        <v>32341</v>
      </c>
      <c r="B101" s="4" t="s">
        <v>37</v>
      </c>
      <c r="C101" s="11">
        <f t="shared" si="44"/>
        <v>16000</v>
      </c>
      <c r="D101" s="53"/>
      <c r="E101" s="53">
        <v>16000</v>
      </c>
      <c r="F101" s="53"/>
      <c r="G101" s="67"/>
      <c r="H101" s="53"/>
      <c r="I101" s="53"/>
    </row>
    <row r="102" spans="1:9" ht="20.100000000000001" customHeight="1">
      <c r="A102" s="42">
        <v>32342</v>
      </c>
      <c r="B102" s="4" t="s">
        <v>38</v>
      </c>
      <c r="C102" s="11">
        <f t="shared" si="44"/>
        <v>13000</v>
      </c>
      <c r="D102" s="53"/>
      <c r="E102" s="53">
        <v>13000</v>
      </c>
      <c r="F102" s="53"/>
      <c r="G102" s="67"/>
      <c r="H102" s="53"/>
      <c r="I102" s="53"/>
    </row>
    <row r="103" spans="1:9" ht="20.100000000000001" customHeight="1">
      <c r="A103" s="42">
        <v>32343</v>
      </c>
      <c r="B103" s="4" t="s">
        <v>66</v>
      </c>
      <c r="C103" s="11">
        <f t="shared" si="44"/>
        <v>2000</v>
      </c>
      <c r="D103" s="53">
        <v>0</v>
      </c>
      <c r="E103" s="53">
        <v>2000</v>
      </c>
      <c r="F103" s="53"/>
      <c r="G103" s="67"/>
      <c r="H103" s="53"/>
      <c r="I103" s="53"/>
    </row>
    <row r="104" spans="1:9" ht="20.100000000000001" customHeight="1">
      <c r="A104" s="42">
        <v>32344</v>
      </c>
      <c r="B104" s="4" t="s">
        <v>39</v>
      </c>
      <c r="C104" s="11">
        <f t="shared" si="44"/>
        <v>3000</v>
      </c>
      <c r="D104" s="53"/>
      <c r="E104" s="53">
        <v>3000</v>
      </c>
      <c r="F104" s="53"/>
      <c r="G104" s="67"/>
      <c r="H104" s="53"/>
      <c r="I104" s="53"/>
    </row>
    <row r="105" spans="1:9" ht="20.100000000000001" customHeight="1">
      <c r="A105" s="39">
        <v>32349</v>
      </c>
      <c r="B105" s="7" t="s">
        <v>100</v>
      </c>
      <c r="C105" s="11">
        <f t="shared" si="44"/>
        <v>9900</v>
      </c>
      <c r="D105" s="54"/>
      <c r="E105" s="54">
        <v>6000</v>
      </c>
      <c r="F105" s="54">
        <v>3900</v>
      </c>
      <c r="G105" s="68"/>
      <c r="H105" s="53"/>
      <c r="I105" s="53"/>
    </row>
    <row r="106" spans="1:9" s="22" customFormat="1" ht="20.100000000000001" customHeight="1">
      <c r="A106" s="25">
        <v>3236</v>
      </c>
      <c r="B106" s="24" t="s">
        <v>40</v>
      </c>
      <c r="C106" s="76">
        <f t="shared" si="44"/>
        <v>20120</v>
      </c>
      <c r="D106" s="58">
        <f>D107+D108+D109</f>
        <v>0</v>
      </c>
      <c r="E106" s="58">
        <f t="shared" ref="E106:I106" si="50">E107+E108+E109</f>
        <v>20120</v>
      </c>
      <c r="F106" s="58">
        <f t="shared" si="50"/>
        <v>0</v>
      </c>
      <c r="G106" s="58">
        <f t="shared" si="50"/>
        <v>0</v>
      </c>
      <c r="H106" s="58">
        <f t="shared" si="50"/>
        <v>0</v>
      </c>
      <c r="I106" s="58">
        <f t="shared" si="50"/>
        <v>0</v>
      </c>
    </row>
    <row r="107" spans="1:9" s="22" customFormat="1" ht="20.100000000000001" customHeight="1">
      <c r="A107" s="39">
        <v>32361</v>
      </c>
      <c r="B107" s="7" t="s">
        <v>41</v>
      </c>
      <c r="C107" s="11">
        <f t="shared" si="44"/>
        <v>14500</v>
      </c>
      <c r="D107" s="53"/>
      <c r="E107" s="53">
        <v>14500</v>
      </c>
      <c r="F107" s="53"/>
      <c r="G107" s="67"/>
      <c r="H107" s="53"/>
      <c r="I107" s="53"/>
    </row>
    <row r="108" spans="1:9" s="22" customFormat="1" ht="20.100000000000001" customHeight="1">
      <c r="A108" s="42">
        <v>32363</v>
      </c>
      <c r="B108" s="4" t="s">
        <v>101</v>
      </c>
      <c r="C108" s="11">
        <f t="shared" si="44"/>
        <v>4200</v>
      </c>
      <c r="D108" s="56">
        <v>0</v>
      </c>
      <c r="E108" s="56">
        <v>4200</v>
      </c>
      <c r="F108" s="56"/>
      <c r="G108" s="69"/>
      <c r="H108" s="53"/>
      <c r="I108" s="53"/>
    </row>
    <row r="109" spans="1:9" s="22" customFormat="1" ht="20.100000000000001" customHeight="1">
      <c r="A109" s="42">
        <v>32369</v>
      </c>
      <c r="B109" s="4" t="s">
        <v>158</v>
      </c>
      <c r="C109" s="11">
        <f t="shared" si="44"/>
        <v>1420</v>
      </c>
      <c r="D109" s="56"/>
      <c r="E109" s="56">
        <v>1420</v>
      </c>
      <c r="F109" s="56"/>
      <c r="G109" s="69"/>
      <c r="H109" s="56"/>
      <c r="I109" s="56"/>
    </row>
    <row r="110" spans="1:9" ht="20.100000000000001" customHeight="1">
      <c r="A110" s="19">
        <v>3237</v>
      </c>
      <c r="B110" s="3" t="s">
        <v>42</v>
      </c>
      <c r="C110" s="76">
        <f t="shared" si="44"/>
        <v>78863</v>
      </c>
      <c r="D110" s="59">
        <f>D111+D112+D113</f>
        <v>16863</v>
      </c>
      <c r="E110" s="59">
        <f t="shared" ref="E110:I110" si="51">E111+E112+E113</f>
        <v>44000</v>
      </c>
      <c r="F110" s="59">
        <f t="shared" si="51"/>
        <v>18000</v>
      </c>
      <c r="G110" s="59">
        <f t="shared" si="51"/>
        <v>0</v>
      </c>
      <c r="H110" s="59">
        <f t="shared" si="51"/>
        <v>0</v>
      </c>
      <c r="I110" s="59">
        <f t="shared" si="51"/>
        <v>0</v>
      </c>
    </row>
    <row r="111" spans="1:9" ht="20.100000000000001" customHeight="1">
      <c r="A111" s="42">
        <v>32372</v>
      </c>
      <c r="B111" s="4" t="s">
        <v>102</v>
      </c>
      <c r="C111" s="11">
        <f t="shared" si="44"/>
        <v>0</v>
      </c>
      <c r="D111" s="53">
        <v>0</v>
      </c>
      <c r="E111" s="53"/>
      <c r="F111" s="53"/>
      <c r="G111" s="67"/>
      <c r="H111" s="53"/>
      <c r="I111" s="53"/>
    </row>
    <row r="112" spans="1:9" ht="20.100000000000001" customHeight="1">
      <c r="A112" s="42">
        <v>32373</v>
      </c>
      <c r="B112" s="4" t="s">
        <v>75</v>
      </c>
      <c r="C112" s="11">
        <f t="shared" si="44"/>
        <v>18000</v>
      </c>
      <c r="D112" s="53"/>
      <c r="E112" s="53"/>
      <c r="F112" s="53">
        <v>18000</v>
      </c>
      <c r="G112" s="67"/>
      <c r="H112" s="53"/>
      <c r="I112" s="53"/>
    </row>
    <row r="113" spans="1:9" ht="20.100000000000001" customHeight="1">
      <c r="A113" s="42">
        <v>32379</v>
      </c>
      <c r="B113" s="4" t="s">
        <v>76</v>
      </c>
      <c r="C113" s="11">
        <f t="shared" si="44"/>
        <v>60863</v>
      </c>
      <c r="D113" s="53">
        <v>16863</v>
      </c>
      <c r="E113" s="53">
        <v>44000</v>
      </c>
      <c r="F113" s="53"/>
      <c r="G113" s="67"/>
      <c r="H113" s="53"/>
      <c r="I113" s="53"/>
    </row>
    <row r="114" spans="1:9" ht="20.100000000000001" customHeight="1">
      <c r="A114" s="19">
        <v>3238</v>
      </c>
      <c r="B114" s="3" t="s">
        <v>43</v>
      </c>
      <c r="C114" s="76">
        <f t="shared" si="44"/>
        <v>8580</v>
      </c>
      <c r="D114" s="55">
        <f>D115+D116</f>
        <v>0</v>
      </c>
      <c r="E114" s="55">
        <f t="shared" ref="E114:I114" si="52">E115+E116</f>
        <v>8580</v>
      </c>
      <c r="F114" s="55">
        <f t="shared" si="52"/>
        <v>0</v>
      </c>
      <c r="G114" s="55">
        <f t="shared" si="52"/>
        <v>0</v>
      </c>
      <c r="H114" s="55">
        <f t="shared" si="52"/>
        <v>0</v>
      </c>
      <c r="I114" s="55">
        <f t="shared" si="52"/>
        <v>0</v>
      </c>
    </row>
    <row r="115" spans="1:9" ht="20.100000000000001" customHeight="1">
      <c r="A115" s="40">
        <v>32381</v>
      </c>
      <c r="B115" s="18" t="s">
        <v>103</v>
      </c>
      <c r="C115" s="11">
        <f t="shared" si="44"/>
        <v>0</v>
      </c>
      <c r="D115" s="50"/>
      <c r="E115" s="50"/>
      <c r="F115" s="50"/>
      <c r="G115" s="66"/>
      <c r="H115" s="66"/>
      <c r="I115" s="50"/>
    </row>
    <row r="116" spans="1:9" ht="20.100000000000001" customHeight="1">
      <c r="A116" s="42">
        <v>32389</v>
      </c>
      <c r="B116" s="4" t="s">
        <v>44</v>
      </c>
      <c r="C116" s="11">
        <f t="shared" si="44"/>
        <v>8580</v>
      </c>
      <c r="D116" s="53"/>
      <c r="E116" s="53">
        <v>8580</v>
      </c>
      <c r="F116" s="53"/>
      <c r="G116" s="67"/>
      <c r="H116" s="53"/>
      <c r="I116" s="53"/>
    </row>
    <row r="117" spans="1:9" ht="20.100000000000001" customHeight="1">
      <c r="A117" s="19">
        <v>3239</v>
      </c>
      <c r="B117" s="3" t="s">
        <v>45</v>
      </c>
      <c r="C117" s="76">
        <f t="shared" si="44"/>
        <v>0</v>
      </c>
      <c r="D117" s="55">
        <f>D118+D119</f>
        <v>0</v>
      </c>
      <c r="E117" s="55">
        <f t="shared" ref="E117:I117" si="53">E118+E119</f>
        <v>0</v>
      </c>
      <c r="F117" s="55">
        <f t="shared" si="53"/>
        <v>0</v>
      </c>
      <c r="G117" s="55">
        <f t="shared" si="53"/>
        <v>0</v>
      </c>
      <c r="H117" s="55">
        <f t="shared" si="53"/>
        <v>0</v>
      </c>
      <c r="I117" s="55">
        <f t="shared" si="53"/>
        <v>0</v>
      </c>
    </row>
    <row r="118" spans="1:9" ht="20.100000000000001" customHeight="1">
      <c r="A118" s="39">
        <v>32391</v>
      </c>
      <c r="B118" s="7" t="s">
        <v>46</v>
      </c>
      <c r="C118" s="11">
        <f t="shared" si="44"/>
        <v>0</v>
      </c>
      <c r="D118" s="53">
        <v>0</v>
      </c>
      <c r="E118" s="53">
        <v>0</v>
      </c>
      <c r="F118" s="53">
        <v>0</v>
      </c>
      <c r="G118" s="67">
        <v>0</v>
      </c>
      <c r="H118" s="53"/>
      <c r="I118" s="53"/>
    </row>
    <row r="119" spans="1:9" ht="20.100000000000001" customHeight="1">
      <c r="A119" s="42">
        <v>323991</v>
      </c>
      <c r="B119" s="4" t="s">
        <v>65</v>
      </c>
      <c r="C119" s="11">
        <f t="shared" si="44"/>
        <v>0</v>
      </c>
      <c r="D119" s="60">
        <v>0</v>
      </c>
      <c r="E119" s="60">
        <v>0</v>
      </c>
      <c r="F119" s="60">
        <v>0</v>
      </c>
      <c r="G119" s="70">
        <v>0</v>
      </c>
      <c r="H119" s="60"/>
      <c r="I119" s="60"/>
    </row>
    <row r="120" spans="1:9" ht="20.100000000000001" customHeight="1">
      <c r="A120" s="48">
        <v>329</v>
      </c>
      <c r="B120" s="36" t="s">
        <v>47</v>
      </c>
      <c r="C120" s="30">
        <f t="shared" ref="C120:C131" si="54">SUM(D120:I120)</f>
        <v>275416</v>
      </c>
      <c r="D120" s="57">
        <f>D121+D123+D124+D126+D128+D130</f>
        <v>20000</v>
      </c>
      <c r="E120" s="57">
        <f t="shared" ref="E120:I120" si="55">E121+E123+E124+E126+E128+E130</f>
        <v>22616</v>
      </c>
      <c r="F120" s="57">
        <f t="shared" si="55"/>
        <v>140500</v>
      </c>
      <c r="G120" s="57">
        <f t="shared" si="55"/>
        <v>0</v>
      </c>
      <c r="H120" s="57">
        <f t="shared" si="55"/>
        <v>0</v>
      </c>
      <c r="I120" s="57">
        <f t="shared" si="55"/>
        <v>92300</v>
      </c>
    </row>
    <row r="121" spans="1:9" ht="20.100000000000001" customHeight="1">
      <c r="A121" s="19">
        <v>3292</v>
      </c>
      <c r="B121" s="16" t="s">
        <v>73</v>
      </c>
      <c r="C121" s="76">
        <f t="shared" si="54"/>
        <v>9883</v>
      </c>
      <c r="D121" s="55">
        <f>D122</f>
        <v>0</v>
      </c>
      <c r="E121" s="55">
        <f t="shared" ref="E121:I121" si="56">E122</f>
        <v>9883</v>
      </c>
      <c r="F121" s="55">
        <f t="shared" si="56"/>
        <v>0</v>
      </c>
      <c r="G121" s="55">
        <f t="shared" si="56"/>
        <v>0</v>
      </c>
      <c r="H121" s="55">
        <f t="shared" si="56"/>
        <v>0</v>
      </c>
      <c r="I121" s="55">
        <f t="shared" si="56"/>
        <v>0</v>
      </c>
    </row>
    <row r="122" spans="1:9" ht="20.100000000000001" customHeight="1">
      <c r="A122" s="42">
        <v>32922</v>
      </c>
      <c r="B122" s="4" t="s">
        <v>73</v>
      </c>
      <c r="C122" s="11">
        <f t="shared" si="54"/>
        <v>9883</v>
      </c>
      <c r="D122" s="53"/>
      <c r="E122" s="53">
        <v>9883</v>
      </c>
      <c r="F122" s="53"/>
      <c r="G122" s="67"/>
      <c r="H122" s="53"/>
      <c r="I122" s="53"/>
    </row>
    <row r="123" spans="1:9" ht="20.100000000000001" customHeight="1">
      <c r="A123" s="42">
        <v>32923</v>
      </c>
      <c r="B123" s="4" t="s">
        <v>159</v>
      </c>
      <c r="C123" s="11">
        <f t="shared" si="54"/>
        <v>8550</v>
      </c>
      <c r="D123" s="53"/>
      <c r="E123" s="53">
        <v>8550</v>
      </c>
      <c r="F123" s="53"/>
      <c r="G123" s="67"/>
      <c r="H123" s="53"/>
      <c r="I123" s="53"/>
    </row>
    <row r="124" spans="1:9" ht="20.100000000000001" customHeight="1">
      <c r="A124" s="41">
        <v>3293</v>
      </c>
      <c r="B124" s="16" t="s">
        <v>77</v>
      </c>
      <c r="C124" s="76">
        <f t="shared" si="54"/>
        <v>250</v>
      </c>
      <c r="D124" s="61">
        <f>D125</f>
        <v>0</v>
      </c>
      <c r="E124" s="61">
        <f t="shared" ref="E124:I124" si="57">E125</f>
        <v>250</v>
      </c>
      <c r="F124" s="61">
        <f t="shared" si="57"/>
        <v>0</v>
      </c>
      <c r="G124" s="61">
        <f t="shared" si="57"/>
        <v>0</v>
      </c>
      <c r="H124" s="61">
        <f t="shared" si="57"/>
        <v>0</v>
      </c>
      <c r="I124" s="61">
        <f t="shared" si="57"/>
        <v>0</v>
      </c>
    </row>
    <row r="125" spans="1:9" ht="20.100000000000001" customHeight="1">
      <c r="A125" s="42">
        <v>32931</v>
      </c>
      <c r="B125" s="4" t="s">
        <v>77</v>
      </c>
      <c r="C125" s="11">
        <f t="shared" si="54"/>
        <v>250</v>
      </c>
      <c r="D125" s="53">
        <v>0</v>
      </c>
      <c r="E125" s="53">
        <v>250</v>
      </c>
      <c r="F125" s="53">
        <v>0</v>
      </c>
      <c r="G125" s="67">
        <v>0</v>
      </c>
      <c r="H125" s="53"/>
      <c r="I125" s="53"/>
    </row>
    <row r="126" spans="1:9" ht="20.100000000000001" customHeight="1">
      <c r="A126" s="19">
        <v>3294</v>
      </c>
      <c r="B126" s="3" t="s">
        <v>48</v>
      </c>
      <c r="C126" s="76">
        <f t="shared" si="54"/>
        <v>1000</v>
      </c>
      <c r="D126" s="55">
        <f>D127</f>
        <v>0</v>
      </c>
      <c r="E126" s="55">
        <f t="shared" ref="E126:I126" si="58">E127</f>
        <v>1000</v>
      </c>
      <c r="F126" s="55">
        <f t="shared" si="58"/>
        <v>0</v>
      </c>
      <c r="G126" s="55">
        <f t="shared" si="58"/>
        <v>0</v>
      </c>
      <c r="H126" s="55">
        <f t="shared" si="58"/>
        <v>0</v>
      </c>
      <c r="I126" s="55">
        <f t="shared" si="58"/>
        <v>0</v>
      </c>
    </row>
    <row r="127" spans="1:9" ht="20.100000000000001" customHeight="1">
      <c r="A127" s="42">
        <v>32941</v>
      </c>
      <c r="B127" s="4" t="s">
        <v>49</v>
      </c>
      <c r="C127" s="11">
        <f t="shared" si="54"/>
        <v>1000</v>
      </c>
      <c r="D127" s="53"/>
      <c r="E127" s="53">
        <v>1000</v>
      </c>
      <c r="F127" s="53">
        <v>0</v>
      </c>
      <c r="G127" s="67"/>
      <c r="H127" s="53"/>
      <c r="I127" s="53"/>
    </row>
    <row r="128" spans="1:9" ht="20.100000000000001" customHeight="1">
      <c r="A128" s="41">
        <v>3295</v>
      </c>
      <c r="B128" s="16" t="s">
        <v>157</v>
      </c>
      <c r="C128" s="11">
        <f>C129</f>
        <v>0</v>
      </c>
      <c r="D128" s="11">
        <f t="shared" ref="D128:I128" si="59">D129</f>
        <v>20000</v>
      </c>
      <c r="E128" s="11">
        <f t="shared" si="59"/>
        <v>0</v>
      </c>
      <c r="F128" s="11">
        <f t="shared" si="59"/>
        <v>0</v>
      </c>
      <c r="G128" s="11">
        <f t="shared" si="59"/>
        <v>0</v>
      </c>
      <c r="H128" s="11">
        <f t="shared" si="59"/>
        <v>0</v>
      </c>
      <c r="I128" s="11">
        <f t="shared" si="59"/>
        <v>0</v>
      </c>
    </row>
    <row r="129" spans="1:9" ht="20.100000000000001" customHeight="1">
      <c r="A129" s="42">
        <v>32955</v>
      </c>
      <c r="B129" s="4" t="s">
        <v>157</v>
      </c>
      <c r="C129" s="11"/>
      <c r="D129" s="53">
        <v>20000</v>
      </c>
      <c r="E129" s="53"/>
      <c r="F129" s="53"/>
      <c r="G129" s="67"/>
      <c r="H129" s="53"/>
      <c r="I129" s="53"/>
    </row>
    <row r="130" spans="1:9" ht="20.100000000000001" customHeight="1">
      <c r="A130" s="19">
        <v>3299</v>
      </c>
      <c r="B130" s="3" t="s">
        <v>50</v>
      </c>
      <c r="C130" s="76">
        <f t="shared" si="54"/>
        <v>235733</v>
      </c>
      <c r="D130" s="55">
        <f>D131</f>
        <v>0</v>
      </c>
      <c r="E130" s="55">
        <f t="shared" ref="E130:I130" si="60">E131</f>
        <v>2933</v>
      </c>
      <c r="F130" s="55">
        <f t="shared" si="60"/>
        <v>140500</v>
      </c>
      <c r="G130" s="55">
        <f t="shared" si="60"/>
        <v>0</v>
      </c>
      <c r="H130" s="55">
        <f t="shared" si="60"/>
        <v>0</v>
      </c>
      <c r="I130" s="55">
        <f t="shared" si="60"/>
        <v>92300</v>
      </c>
    </row>
    <row r="131" spans="1:9" ht="20.100000000000001" customHeight="1">
      <c r="A131" s="39">
        <v>32999</v>
      </c>
      <c r="B131" s="7" t="s">
        <v>51</v>
      </c>
      <c r="C131" s="11">
        <f t="shared" si="54"/>
        <v>235733</v>
      </c>
      <c r="D131" s="53">
        <v>0</v>
      </c>
      <c r="E131" s="53">
        <v>2933</v>
      </c>
      <c r="F131" s="54">
        <v>140500</v>
      </c>
      <c r="G131" s="68"/>
      <c r="H131" s="53"/>
      <c r="I131" s="53">
        <v>92300</v>
      </c>
    </row>
    <row r="132" spans="1:9" s="22" customFormat="1" ht="20.100000000000001" customHeight="1">
      <c r="A132" s="47">
        <v>34</v>
      </c>
      <c r="B132" s="34" t="s">
        <v>52</v>
      </c>
      <c r="C132" s="32">
        <f>SUM(D132:I132)</f>
        <v>3200</v>
      </c>
      <c r="D132" s="62">
        <f>D133</f>
        <v>0</v>
      </c>
      <c r="E132" s="62">
        <f t="shared" ref="E132:I132" si="61">E133</f>
        <v>3200</v>
      </c>
      <c r="F132" s="62">
        <f t="shared" si="61"/>
        <v>0</v>
      </c>
      <c r="G132" s="62">
        <f t="shared" si="61"/>
        <v>0</v>
      </c>
      <c r="H132" s="62">
        <f t="shared" si="61"/>
        <v>0</v>
      </c>
      <c r="I132" s="62">
        <f t="shared" si="61"/>
        <v>0</v>
      </c>
    </row>
    <row r="133" spans="1:9" s="22" customFormat="1" ht="20.100000000000001" customHeight="1">
      <c r="A133" s="48">
        <v>343</v>
      </c>
      <c r="B133" s="36" t="s">
        <v>53</v>
      </c>
      <c r="C133" s="30">
        <f>SUM(D133:I133)</f>
        <v>3200</v>
      </c>
      <c r="D133" s="57">
        <f>D134</f>
        <v>0</v>
      </c>
      <c r="E133" s="57">
        <f t="shared" ref="E133:G133" si="62">E134</f>
        <v>3200</v>
      </c>
      <c r="F133" s="57">
        <f t="shared" si="62"/>
        <v>0</v>
      </c>
      <c r="G133" s="57">
        <f t="shared" si="62"/>
        <v>0</v>
      </c>
      <c r="H133" s="57">
        <f t="shared" ref="H133:I133" si="63">H134</f>
        <v>0</v>
      </c>
      <c r="I133" s="57">
        <f t="shared" si="63"/>
        <v>0</v>
      </c>
    </row>
    <row r="134" spans="1:9" ht="20.100000000000001" customHeight="1">
      <c r="A134" s="43">
        <v>3431</v>
      </c>
      <c r="B134" s="8" t="s">
        <v>54</v>
      </c>
      <c r="C134" s="76">
        <f>SUM(D134:I134)</f>
        <v>3200</v>
      </c>
      <c r="D134" s="55">
        <f>D135+D136</f>
        <v>0</v>
      </c>
      <c r="E134" s="55">
        <f t="shared" ref="E134:I134" si="64">E135+E136</f>
        <v>3200</v>
      </c>
      <c r="F134" s="55">
        <f t="shared" si="64"/>
        <v>0</v>
      </c>
      <c r="G134" s="55">
        <f t="shared" si="64"/>
        <v>0</v>
      </c>
      <c r="H134" s="55">
        <f t="shared" si="64"/>
        <v>0</v>
      </c>
      <c r="I134" s="55">
        <f t="shared" si="64"/>
        <v>0</v>
      </c>
    </row>
    <row r="135" spans="1:9" ht="18.75" customHeight="1">
      <c r="A135" s="42">
        <v>34311</v>
      </c>
      <c r="B135" s="4" t="s">
        <v>55</v>
      </c>
      <c r="C135" s="11">
        <f>SUM(D135:I135)</f>
        <v>3200</v>
      </c>
      <c r="D135" s="10"/>
      <c r="E135" s="10">
        <v>3200</v>
      </c>
      <c r="F135" s="10"/>
      <c r="G135" s="10"/>
      <c r="H135" s="10"/>
      <c r="I135" s="10"/>
    </row>
    <row r="136" spans="1:9" ht="18.75" customHeight="1">
      <c r="A136" s="75">
        <v>34339</v>
      </c>
      <c r="B136" s="7" t="s">
        <v>98</v>
      </c>
      <c r="C136" s="11">
        <f>SUM(D136:I136)</f>
        <v>0</v>
      </c>
      <c r="D136" s="10"/>
      <c r="E136" s="10"/>
      <c r="F136" s="10"/>
      <c r="G136" s="10"/>
      <c r="H136" s="10"/>
      <c r="I136" s="10"/>
    </row>
    <row r="137" spans="1:9" ht="24" customHeight="1">
      <c r="A137" s="128" t="s">
        <v>92</v>
      </c>
      <c r="B137" s="129"/>
      <c r="C137" s="129"/>
      <c r="D137" s="129"/>
      <c r="E137" s="129"/>
      <c r="F137" s="129"/>
      <c r="G137" s="129"/>
      <c r="H137" s="74"/>
      <c r="I137" s="74"/>
    </row>
    <row r="138" spans="1:9" ht="20.100000000000001" customHeight="1">
      <c r="A138" s="47">
        <v>42</v>
      </c>
      <c r="B138" s="34" t="s">
        <v>56</v>
      </c>
      <c r="C138" s="32">
        <f>SUM(D138:I138)</f>
        <v>104397</v>
      </c>
      <c r="D138" s="33">
        <f t="shared" ref="D138" si="65">D139+D142+D161</f>
        <v>3120</v>
      </c>
      <c r="E138" s="33">
        <f t="shared" ref="E138" si="66">E139+E142+E161</f>
        <v>19680</v>
      </c>
      <c r="F138" s="33">
        <f t="shared" ref="F138" si="67">F139+F142+F161</f>
        <v>16500</v>
      </c>
      <c r="G138" s="33">
        <f t="shared" ref="G138" si="68">G139+G142+G161</f>
        <v>22770</v>
      </c>
      <c r="H138" s="33">
        <f t="shared" ref="H138" si="69">H139+H142+H161</f>
        <v>35000</v>
      </c>
      <c r="I138" s="33">
        <f t="shared" ref="I138" si="70">I139+I142+I161</f>
        <v>7327</v>
      </c>
    </row>
    <row r="139" spans="1:9" ht="20.100000000000001" customHeight="1">
      <c r="A139" s="38">
        <v>421</v>
      </c>
      <c r="B139" s="29" t="s">
        <v>57</v>
      </c>
      <c r="C139" s="30">
        <f>SUM(D139:I139)</f>
        <v>0</v>
      </c>
      <c r="D139" s="37">
        <f t="shared" ref="D139:D140" si="71">D140</f>
        <v>0</v>
      </c>
      <c r="E139" s="37">
        <f t="shared" ref="E139" si="72">E140</f>
        <v>0</v>
      </c>
      <c r="F139" s="37">
        <f t="shared" ref="F139" si="73">F140</f>
        <v>0</v>
      </c>
      <c r="G139" s="37">
        <f t="shared" ref="G139" si="74">G140</f>
        <v>0</v>
      </c>
      <c r="H139" s="37">
        <f t="shared" ref="H139" si="75">H140</f>
        <v>0</v>
      </c>
      <c r="I139" s="37">
        <f t="shared" ref="I139" si="76">I140</f>
        <v>0</v>
      </c>
    </row>
    <row r="140" spans="1:9" ht="20.100000000000001" customHeight="1">
      <c r="A140" s="19">
        <v>4212</v>
      </c>
      <c r="B140" s="3" t="s">
        <v>58</v>
      </c>
      <c r="C140" s="11">
        <f>SUM(D140:I140)</f>
        <v>0</v>
      </c>
      <c r="D140" s="6">
        <f t="shared" si="71"/>
        <v>0</v>
      </c>
      <c r="E140" s="6">
        <f t="shared" ref="E140" si="77">E141</f>
        <v>0</v>
      </c>
      <c r="F140" s="6">
        <f t="shared" ref="F140" si="78">F141</f>
        <v>0</v>
      </c>
      <c r="G140" s="6">
        <f t="shared" ref="G140" si="79">G141</f>
        <v>0</v>
      </c>
      <c r="H140" s="6">
        <f t="shared" ref="H140" si="80">H141</f>
        <v>0</v>
      </c>
      <c r="I140" s="6">
        <f t="shared" ref="I140" si="81">I141</f>
        <v>0</v>
      </c>
    </row>
    <row r="141" spans="1:9" ht="20.100000000000001" customHeight="1">
      <c r="A141" s="42">
        <v>42123</v>
      </c>
      <c r="B141" s="4" t="s">
        <v>74</v>
      </c>
      <c r="C141" s="11">
        <f>SUM(D141:I141)</f>
        <v>0</v>
      </c>
      <c r="D141" s="5"/>
      <c r="E141" s="15">
        <v>0</v>
      </c>
      <c r="F141" s="5">
        <v>0</v>
      </c>
      <c r="G141" s="71">
        <v>0</v>
      </c>
      <c r="H141" s="5"/>
      <c r="I141" s="5"/>
    </row>
    <row r="142" spans="1:9" ht="20.100000000000001" customHeight="1">
      <c r="A142" s="38">
        <v>422</v>
      </c>
      <c r="B142" s="29" t="s">
        <v>59</v>
      </c>
      <c r="C142" s="30">
        <f t="shared" ref="C142:C149" si="82">SUM(D142:I142)</f>
        <v>96897</v>
      </c>
      <c r="D142" s="31">
        <f>D143+D146+D148+D152+D154+D157</f>
        <v>3120</v>
      </c>
      <c r="E142" s="31">
        <f t="shared" ref="E142:I142" si="83">E143+E146+E148+E152+E154+E157</f>
        <v>16680</v>
      </c>
      <c r="F142" s="31">
        <f t="shared" si="83"/>
        <v>12000</v>
      </c>
      <c r="G142" s="31">
        <f t="shared" si="83"/>
        <v>22770</v>
      </c>
      <c r="H142" s="31">
        <f t="shared" si="83"/>
        <v>35000</v>
      </c>
      <c r="I142" s="31">
        <f t="shared" si="83"/>
        <v>7327</v>
      </c>
    </row>
    <row r="143" spans="1:9" ht="20.100000000000001" customHeight="1">
      <c r="A143" s="19">
        <v>4221</v>
      </c>
      <c r="B143" s="3" t="s">
        <v>78</v>
      </c>
      <c r="C143" s="76">
        <f t="shared" si="82"/>
        <v>83597</v>
      </c>
      <c r="D143" s="6">
        <f>D144+D145</f>
        <v>1320</v>
      </c>
      <c r="E143" s="6">
        <f t="shared" ref="E143:I143" si="84">E144+E145</f>
        <v>14180</v>
      </c>
      <c r="F143" s="6">
        <f t="shared" si="84"/>
        <v>8000</v>
      </c>
      <c r="G143" s="6">
        <f t="shared" si="84"/>
        <v>22770</v>
      </c>
      <c r="H143" s="6">
        <f t="shared" si="84"/>
        <v>30000</v>
      </c>
      <c r="I143" s="6">
        <f t="shared" si="84"/>
        <v>7327</v>
      </c>
    </row>
    <row r="144" spans="1:9" ht="20.100000000000001" customHeight="1">
      <c r="A144" s="40">
        <v>42211</v>
      </c>
      <c r="B144" s="18" t="s">
        <v>79</v>
      </c>
      <c r="C144" s="11">
        <f t="shared" si="82"/>
        <v>74097</v>
      </c>
      <c r="D144" s="27">
        <v>1320</v>
      </c>
      <c r="E144" s="10">
        <v>14180</v>
      </c>
      <c r="F144" s="27"/>
      <c r="G144" s="72">
        <v>21270</v>
      </c>
      <c r="H144" s="27">
        <v>30000</v>
      </c>
      <c r="I144" s="27">
        <v>7327</v>
      </c>
    </row>
    <row r="145" spans="1:9" ht="20.100000000000001" customHeight="1">
      <c r="A145" s="40">
        <v>42212</v>
      </c>
      <c r="B145" s="18" t="s">
        <v>80</v>
      </c>
      <c r="C145" s="11">
        <f t="shared" si="82"/>
        <v>9500</v>
      </c>
      <c r="D145" s="27"/>
      <c r="E145" s="10">
        <v>0</v>
      </c>
      <c r="F145" s="27">
        <v>8000</v>
      </c>
      <c r="G145" s="72">
        <v>1500</v>
      </c>
      <c r="H145" s="27"/>
      <c r="I145" s="27"/>
    </row>
    <row r="146" spans="1:9" ht="20.100000000000001" customHeight="1">
      <c r="A146" s="41">
        <v>4222</v>
      </c>
      <c r="B146" s="16" t="s">
        <v>81</v>
      </c>
      <c r="C146" s="76">
        <f t="shared" si="82"/>
        <v>4000</v>
      </c>
      <c r="D146" s="28">
        <f>D147</f>
        <v>0</v>
      </c>
      <c r="E146" s="28">
        <f t="shared" ref="E146:I146" si="85">E147</f>
        <v>0</v>
      </c>
      <c r="F146" s="28">
        <f t="shared" si="85"/>
        <v>4000</v>
      </c>
      <c r="G146" s="28">
        <f t="shared" si="85"/>
        <v>0</v>
      </c>
      <c r="H146" s="28">
        <f t="shared" si="85"/>
        <v>0</v>
      </c>
      <c r="I146" s="28">
        <f t="shared" si="85"/>
        <v>0</v>
      </c>
    </row>
    <row r="147" spans="1:9" ht="20.100000000000001" customHeight="1">
      <c r="A147" s="40">
        <v>42221</v>
      </c>
      <c r="B147" s="18" t="s">
        <v>82</v>
      </c>
      <c r="C147" s="11">
        <f t="shared" si="82"/>
        <v>4000</v>
      </c>
      <c r="D147" s="27">
        <v>0</v>
      </c>
      <c r="E147" s="10">
        <v>0</v>
      </c>
      <c r="F147" s="27">
        <v>4000</v>
      </c>
      <c r="G147" s="72">
        <v>0</v>
      </c>
      <c r="H147" s="27"/>
      <c r="I147" s="27"/>
    </row>
    <row r="148" spans="1:9" ht="20.100000000000001" customHeight="1">
      <c r="A148" s="19">
        <v>4223</v>
      </c>
      <c r="B148" s="3" t="s">
        <v>72</v>
      </c>
      <c r="C148" s="76">
        <f t="shared" si="82"/>
        <v>0</v>
      </c>
      <c r="D148" s="6">
        <f>SUM(D149:D151)</f>
        <v>0</v>
      </c>
      <c r="E148" s="6">
        <f t="shared" ref="E148:I148" si="86">SUM(E149:E151)</f>
        <v>0</v>
      </c>
      <c r="F148" s="6">
        <f t="shared" si="86"/>
        <v>0</v>
      </c>
      <c r="G148" s="6">
        <f t="shared" si="86"/>
        <v>0</v>
      </c>
      <c r="H148" s="6">
        <f t="shared" si="86"/>
        <v>0</v>
      </c>
      <c r="I148" s="6">
        <f t="shared" si="86"/>
        <v>0</v>
      </c>
    </row>
    <row r="149" spans="1:9" ht="20.100000000000001" customHeight="1">
      <c r="A149" s="40">
        <v>42231</v>
      </c>
      <c r="B149" s="18" t="s">
        <v>83</v>
      </c>
      <c r="C149" s="11">
        <f t="shared" si="82"/>
        <v>0</v>
      </c>
      <c r="D149" s="27">
        <v>0</v>
      </c>
      <c r="E149" s="10">
        <v>0</v>
      </c>
      <c r="F149" s="27">
        <v>0</v>
      </c>
      <c r="G149" s="72">
        <v>0</v>
      </c>
      <c r="H149" s="27"/>
      <c r="I149" s="27"/>
    </row>
    <row r="150" spans="1:9" ht="20.100000000000001" customHeight="1">
      <c r="A150" s="42">
        <v>42232</v>
      </c>
      <c r="B150" s="4" t="s">
        <v>84</v>
      </c>
      <c r="C150" s="11">
        <f t="shared" ref="C150:C160" si="87">SUM(D150:I150)</f>
        <v>0</v>
      </c>
      <c r="D150" s="5">
        <v>0</v>
      </c>
      <c r="E150" s="15">
        <v>0</v>
      </c>
      <c r="F150" s="5">
        <v>0</v>
      </c>
      <c r="G150" s="71">
        <v>0</v>
      </c>
      <c r="H150" s="5"/>
      <c r="I150" s="5"/>
    </row>
    <row r="151" spans="1:9" ht="20.100000000000001" customHeight="1">
      <c r="A151" s="42">
        <v>42239</v>
      </c>
      <c r="B151" s="4" t="s">
        <v>72</v>
      </c>
      <c r="C151" s="11">
        <f t="shared" si="87"/>
        <v>0</v>
      </c>
      <c r="D151" s="5">
        <v>0</v>
      </c>
      <c r="E151" s="15">
        <v>0</v>
      </c>
      <c r="F151" s="5">
        <v>0</v>
      </c>
      <c r="G151" s="71">
        <v>0</v>
      </c>
      <c r="H151" s="5"/>
      <c r="I151" s="5"/>
    </row>
    <row r="152" spans="1:9" ht="20.100000000000001" customHeight="1">
      <c r="A152" s="41">
        <v>4224</v>
      </c>
      <c r="B152" s="16" t="s">
        <v>85</v>
      </c>
      <c r="C152" s="76">
        <f>SUM(D152:I152)</f>
        <v>0</v>
      </c>
      <c r="D152" s="26">
        <f>D153</f>
        <v>0</v>
      </c>
      <c r="E152" s="26">
        <f t="shared" ref="E152:I152" si="88">E153</f>
        <v>0</v>
      </c>
      <c r="F152" s="26">
        <f t="shared" si="88"/>
        <v>0</v>
      </c>
      <c r="G152" s="26">
        <f t="shared" si="88"/>
        <v>0</v>
      </c>
      <c r="H152" s="26">
        <f t="shared" si="88"/>
        <v>0</v>
      </c>
      <c r="I152" s="26">
        <f t="shared" si="88"/>
        <v>0</v>
      </c>
    </row>
    <row r="153" spans="1:9" ht="20.100000000000001" customHeight="1">
      <c r="A153" s="42">
        <v>42242</v>
      </c>
      <c r="B153" s="4" t="s">
        <v>86</v>
      </c>
      <c r="C153" s="11">
        <f t="shared" si="87"/>
        <v>0</v>
      </c>
      <c r="D153" s="5">
        <v>0</v>
      </c>
      <c r="E153" s="15">
        <v>0</v>
      </c>
      <c r="F153" s="5">
        <v>0</v>
      </c>
      <c r="G153" s="71">
        <v>0</v>
      </c>
      <c r="H153" s="5"/>
      <c r="I153" s="5"/>
    </row>
    <row r="154" spans="1:9" ht="20.100000000000001" customHeight="1">
      <c r="A154" s="41">
        <v>4226</v>
      </c>
      <c r="B154" s="16" t="s">
        <v>87</v>
      </c>
      <c r="C154" s="76">
        <f>SUM(D154:I154)</f>
        <v>5000</v>
      </c>
      <c r="D154" s="26">
        <f>D155+D156</f>
        <v>0</v>
      </c>
      <c r="E154" s="26">
        <f t="shared" ref="E154:I154" si="89">E155+E156</f>
        <v>0</v>
      </c>
      <c r="F154" s="26">
        <f t="shared" si="89"/>
        <v>0</v>
      </c>
      <c r="G154" s="26">
        <f t="shared" si="89"/>
        <v>0</v>
      </c>
      <c r="H154" s="26">
        <f t="shared" si="89"/>
        <v>5000</v>
      </c>
      <c r="I154" s="26">
        <f t="shared" si="89"/>
        <v>0</v>
      </c>
    </row>
    <row r="155" spans="1:9" ht="20.100000000000001" customHeight="1">
      <c r="A155" s="42">
        <v>42261</v>
      </c>
      <c r="B155" s="4" t="s">
        <v>87</v>
      </c>
      <c r="C155" s="11">
        <f t="shared" si="87"/>
        <v>0</v>
      </c>
      <c r="D155" s="5">
        <v>0</v>
      </c>
      <c r="E155" s="15">
        <v>0</v>
      </c>
      <c r="F155" s="5">
        <v>0</v>
      </c>
      <c r="G155" s="71">
        <v>0</v>
      </c>
      <c r="H155" s="5"/>
      <c r="I155" s="5"/>
    </row>
    <row r="156" spans="1:9" ht="20.100000000000001" customHeight="1">
      <c r="A156" s="42">
        <v>42262</v>
      </c>
      <c r="B156" s="4" t="s">
        <v>104</v>
      </c>
      <c r="C156" s="11">
        <f t="shared" si="87"/>
        <v>5000</v>
      </c>
      <c r="D156" s="5"/>
      <c r="E156" s="15"/>
      <c r="F156" s="5"/>
      <c r="G156" s="71"/>
      <c r="H156" s="71">
        <v>5000</v>
      </c>
      <c r="I156" s="5"/>
    </row>
    <row r="157" spans="1:9" ht="20.100000000000001" customHeight="1">
      <c r="A157" s="41">
        <v>4227</v>
      </c>
      <c r="B157" s="16" t="s">
        <v>88</v>
      </c>
      <c r="C157" s="76">
        <f>SUM(D157:I157)</f>
        <v>4300</v>
      </c>
      <c r="D157" s="26">
        <f>D158+D159+D160</f>
        <v>1800</v>
      </c>
      <c r="E157" s="26">
        <f t="shared" ref="E157:I157" si="90">E158+E159+E160</f>
        <v>2500</v>
      </c>
      <c r="F157" s="26">
        <f t="shared" si="90"/>
        <v>0</v>
      </c>
      <c r="G157" s="26">
        <f t="shared" si="90"/>
        <v>0</v>
      </c>
      <c r="H157" s="26">
        <f t="shared" si="90"/>
        <v>0</v>
      </c>
      <c r="I157" s="26">
        <f t="shared" si="90"/>
        <v>0</v>
      </c>
    </row>
    <row r="158" spans="1:9" ht="20.100000000000001" customHeight="1">
      <c r="A158" s="42">
        <v>42271</v>
      </c>
      <c r="B158" s="4" t="s">
        <v>89</v>
      </c>
      <c r="C158" s="11">
        <f t="shared" si="87"/>
        <v>0</v>
      </c>
      <c r="D158" s="5">
        <v>0</v>
      </c>
      <c r="E158" s="15">
        <v>0</v>
      </c>
      <c r="F158" s="5">
        <v>0</v>
      </c>
      <c r="G158" s="71">
        <v>0</v>
      </c>
      <c r="H158" s="5"/>
      <c r="I158" s="5"/>
    </row>
    <row r="159" spans="1:9" ht="20.100000000000001" customHeight="1">
      <c r="A159" s="42">
        <v>42272</v>
      </c>
      <c r="B159" s="4" t="s">
        <v>90</v>
      </c>
      <c r="C159" s="11">
        <f t="shared" si="87"/>
        <v>0</v>
      </c>
      <c r="D159" s="5">
        <v>0</v>
      </c>
      <c r="E159" s="15">
        <v>0</v>
      </c>
      <c r="F159" s="5">
        <v>0</v>
      </c>
      <c r="G159" s="71">
        <v>0</v>
      </c>
      <c r="H159" s="5"/>
      <c r="I159" s="5"/>
    </row>
    <row r="160" spans="1:9" ht="20.100000000000001" customHeight="1">
      <c r="A160" s="42">
        <v>42273</v>
      </c>
      <c r="B160" s="4" t="s">
        <v>91</v>
      </c>
      <c r="C160" s="11">
        <f t="shared" si="87"/>
        <v>4300</v>
      </c>
      <c r="D160" s="5">
        <v>1800</v>
      </c>
      <c r="E160" s="15">
        <v>2500</v>
      </c>
      <c r="F160" s="5">
        <v>0</v>
      </c>
      <c r="G160" s="71">
        <v>0</v>
      </c>
      <c r="H160" s="5"/>
      <c r="I160" s="5"/>
    </row>
    <row r="161" spans="1:9" ht="20.100000000000001" customHeight="1">
      <c r="A161" s="38">
        <v>424</v>
      </c>
      <c r="B161" s="29" t="s">
        <v>60</v>
      </c>
      <c r="C161" s="30">
        <f>SUM(D161:I161)</f>
        <v>7500</v>
      </c>
      <c r="D161" s="31">
        <f>D162</f>
        <v>0</v>
      </c>
      <c r="E161" s="31">
        <f t="shared" ref="E161:I161" si="91">E162</f>
        <v>3000</v>
      </c>
      <c r="F161" s="31">
        <f t="shared" si="91"/>
        <v>4500</v>
      </c>
      <c r="G161" s="31">
        <f t="shared" si="91"/>
        <v>0</v>
      </c>
      <c r="H161" s="31">
        <f t="shared" si="91"/>
        <v>0</v>
      </c>
      <c r="I161" s="31">
        <f t="shared" si="91"/>
        <v>0</v>
      </c>
    </row>
    <row r="162" spans="1:9" ht="20.100000000000001" customHeight="1">
      <c r="A162" s="19">
        <v>4241</v>
      </c>
      <c r="B162" s="3" t="s">
        <v>61</v>
      </c>
      <c r="C162" s="76">
        <f>SUM(D162:I162)</f>
        <v>7500</v>
      </c>
      <c r="D162" s="6">
        <f>D163</f>
        <v>0</v>
      </c>
      <c r="E162" s="6">
        <f t="shared" ref="E162:I162" si="92">E163</f>
        <v>3000</v>
      </c>
      <c r="F162" s="6">
        <f t="shared" si="92"/>
        <v>4500</v>
      </c>
      <c r="G162" s="6">
        <f t="shared" si="92"/>
        <v>0</v>
      </c>
      <c r="H162" s="6">
        <f t="shared" si="92"/>
        <v>0</v>
      </c>
      <c r="I162" s="6">
        <f t="shared" si="92"/>
        <v>0</v>
      </c>
    </row>
    <row r="163" spans="1:9" ht="20.100000000000001" customHeight="1" thickBot="1">
      <c r="A163" s="39">
        <v>42411</v>
      </c>
      <c r="B163" s="7" t="s">
        <v>61</v>
      </c>
      <c r="C163" s="11">
        <f t="shared" ref="C163" si="93">SUM(D163:I163)</f>
        <v>7500</v>
      </c>
      <c r="D163" s="5"/>
      <c r="E163" s="15">
        <v>3000</v>
      </c>
      <c r="F163" s="5">
        <v>4500</v>
      </c>
      <c r="G163" s="71">
        <v>0</v>
      </c>
      <c r="H163" s="5"/>
      <c r="I163" s="5"/>
    </row>
    <row r="164" spans="1:9" ht="20.100000000000001" customHeight="1" thickBot="1">
      <c r="A164" s="21"/>
      <c r="B164" s="79" t="s">
        <v>62</v>
      </c>
      <c r="C164" s="81">
        <f>SUM(D164:I164)</f>
        <v>6841810</v>
      </c>
      <c r="D164" s="80">
        <f>SUM(D161+D142+D139+D133+D120+D87+D66+D55+D49+D43+D42)</f>
        <v>5281483</v>
      </c>
      <c r="E164" s="80">
        <f t="shared" ref="E164:I164" si="94">SUM(E161+E142+E139+E133+E120+E87+E66+E55+E49+E43+E42)</f>
        <v>850837</v>
      </c>
      <c r="F164" s="80">
        <f t="shared" si="94"/>
        <v>490720</v>
      </c>
      <c r="G164" s="80">
        <f t="shared" si="94"/>
        <v>22770</v>
      </c>
      <c r="H164" s="80">
        <f t="shared" si="94"/>
        <v>35000</v>
      </c>
      <c r="I164" s="80">
        <f t="shared" si="94"/>
        <v>161000</v>
      </c>
    </row>
    <row r="166" spans="1:9">
      <c r="A166" s="1" t="s">
        <v>151</v>
      </c>
      <c r="B166" s="17"/>
    </row>
    <row r="168" spans="1:9">
      <c r="A168" s="1" t="s">
        <v>63</v>
      </c>
      <c r="D168" s="2" t="s">
        <v>97</v>
      </c>
    </row>
    <row r="169" spans="1:9">
      <c r="A169" s="9" t="s">
        <v>95</v>
      </c>
      <c r="D169" s="2" t="s">
        <v>96</v>
      </c>
    </row>
  </sheetData>
  <sheetProtection formatCells="0" formatColumns="0" formatRows="0" insertColumns="0" insertRows="0" insertHyperlinks="0" deleteColumns="0" deleteRows="0" selectLockedCells="1" sort="0"/>
  <mergeCells count="2">
    <mergeCell ref="A137:G137"/>
    <mergeCell ref="A9:G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verticalDpi="180" r:id="rId1"/>
  <headerFooter alignWithMargins="0"/>
  <rowBreaks count="1" manualBreakCount="1">
    <brk id="37" max="16383" man="1"/>
  </rowBreaks>
  <ignoredErrors>
    <ignoredError sqref="C35" formula="1"/>
    <ignoredError sqref="D60 D124 D152 D154 D15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Korisnik</cp:lastModifiedBy>
  <cp:lastPrinted>2014-12-09T07:24:21Z</cp:lastPrinted>
  <dcterms:created xsi:type="dcterms:W3CDTF">2004-09-15T17:36:42Z</dcterms:created>
  <dcterms:modified xsi:type="dcterms:W3CDTF">2016-10-17T09:16:39Z</dcterms:modified>
</cp:coreProperties>
</file>